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3 кв 2025 разраб\3_кв_2025_розміщ\"/>
    </mc:Choice>
  </mc:AlternateContent>
  <bookViews>
    <workbookView xWindow="0" yWindow="0" windowWidth="19200" windowHeight="6310" tabRatio="304"/>
  </bookViews>
  <sheets>
    <sheet name="1" sheetId="2" r:id="rId1"/>
    <sheet name="1.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[1]Control!$H$17:$H$19</definedName>
    <definedName name="All_Data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[4]labels!#REF!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>#REF!</definedName>
    <definedName name="SUMMARY2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#REF!,[6]Contents!$A$87:$H$247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#REF!,[7]Contents!$A$87:$H$247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>#REF!</definedName>
    <definedName name="zIGNFS">#REF!</definedName>
    <definedName name="zImports">#REF!</definedName>
    <definedName name="zLiborUS">#REF!</definedName>
    <definedName name="zReserves">[9]oth!$A$17:$IV$17</definedName>
    <definedName name="zRoWCPIchange">#REF!</definedName>
    <definedName name="zSDReRate">[9]ass!$A$24:$IV$24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'1'!$B$1:$K$15</definedName>
    <definedName name="_xlnm.Print_Area" localSheetId="1">'1.1'!$A$2:$AV$21</definedName>
    <definedName name="_xlnm.Print_Area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H17" i="1" l="1"/>
  <c r="AV21" i="1" l="1"/>
  <c r="AV20" i="1"/>
  <c r="AV18" i="1"/>
  <c r="AV17" i="1"/>
  <c r="AV15" i="1"/>
  <c r="AV14" i="1"/>
  <c r="AV13" i="1" s="1"/>
  <c r="AV12" i="1"/>
  <c r="AV11" i="1"/>
  <c r="AV19" i="1"/>
  <c r="AV16" i="1"/>
  <c r="AQ21" i="1"/>
  <c r="AQ20" i="1"/>
  <c r="AQ19" i="1" s="1"/>
  <c r="AQ18" i="1"/>
  <c r="AQ17" i="1"/>
  <c r="AQ15" i="1"/>
  <c r="AQ14" i="1"/>
  <c r="AQ16" i="1"/>
  <c r="AQ13" i="1"/>
  <c r="AQ12" i="1"/>
  <c r="AQ11" i="1"/>
  <c r="AQ8" i="1" s="1"/>
  <c r="AQ9" i="1"/>
  <c r="AQ10" i="1"/>
  <c r="AL21" i="1"/>
  <c r="AL20" i="1"/>
  <c r="AL18" i="1"/>
  <c r="AL17" i="1"/>
  <c r="AL15" i="1"/>
  <c r="AL14" i="1"/>
  <c r="AL12" i="1"/>
  <c r="AL9" i="1" s="1"/>
  <c r="AL11" i="1"/>
  <c r="AL10" i="1" s="1"/>
  <c r="AL19" i="1"/>
  <c r="AL16" i="1"/>
  <c r="AL13" i="1"/>
  <c r="AL8" i="1"/>
  <c r="AG21" i="1"/>
  <c r="AG20" i="1"/>
  <c r="AG18" i="1"/>
  <c r="AG17" i="1"/>
  <c r="AG15" i="1"/>
  <c r="AG14" i="1"/>
  <c r="AG13" i="1" s="1"/>
  <c r="AG12" i="1"/>
  <c r="AG9" i="1" s="1"/>
  <c r="AG11" i="1"/>
  <c r="AG8" i="1" s="1"/>
  <c r="AG19" i="1"/>
  <c r="AG16" i="1"/>
  <c r="AB21" i="1"/>
  <c r="AB20" i="1"/>
  <c r="AB19" i="1" s="1"/>
  <c r="AB18" i="1"/>
  <c r="AB17" i="1"/>
  <c r="AB16" i="1" s="1"/>
  <c r="AB15" i="1"/>
  <c r="AB14" i="1"/>
  <c r="AB13" i="1" s="1"/>
  <c r="AB12" i="1"/>
  <c r="AB9" i="1" s="1"/>
  <c r="AB11" i="1"/>
  <c r="AB10" i="1" s="1"/>
  <c r="W21" i="1"/>
  <c r="W20" i="1"/>
  <c r="W19" i="1" s="1"/>
  <c r="W18" i="1"/>
  <c r="W17" i="1"/>
  <c r="W15" i="1"/>
  <c r="W14" i="1"/>
  <c r="W13" i="1" s="1"/>
  <c r="W12" i="1"/>
  <c r="W9" i="1" s="1"/>
  <c r="W11" i="1"/>
  <c r="W8" i="1" s="1"/>
  <c r="W16" i="1"/>
  <c r="R21" i="1"/>
  <c r="R20" i="1"/>
  <c r="R19" i="1" s="1"/>
  <c r="R18" i="1"/>
  <c r="R17" i="1"/>
  <c r="R16" i="1"/>
  <c r="R15" i="1"/>
  <c r="R14" i="1"/>
  <c r="R13" i="1" s="1"/>
  <c r="R12" i="1"/>
  <c r="R11" i="1"/>
  <c r="R8" i="1"/>
  <c r="R9" i="1"/>
  <c r="R10" i="1"/>
  <c r="M21" i="1"/>
  <c r="M20" i="1"/>
  <c r="M19" i="1" s="1"/>
  <c r="M18" i="1"/>
  <c r="M17" i="1"/>
  <c r="M16" i="1" s="1"/>
  <c r="M15" i="1"/>
  <c r="M14" i="1"/>
  <c r="M13" i="1" s="1"/>
  <c r="M12" i="1"/>
  <c r="M9" i="1" s="1"/>
  <c r="M11" i="1"/>
  <c r="M8" i="1" s="1"/>
  <c r="H19" i="1"/>
  <c r="H21" i="1"/>
  <c r="H20" i="1"/>
  <c r="H18" i="1"/>
  <c r="H16" i="1"/>
  <c r="H15" i="1"/>
  <c r="H14" i="1"/>
  <c r="H13" i="1" s="1"/>
  <c r="H12" i="1"/>
  <c r="H9" i="1" s="1"/>
  <c r="H11" i="1"/>
  <c r="H10" i="1" s="1"/>
  <c r="H7" i="1" s="1"/>
  <c r="W10" i="1" l="1"/>
  <c r="W7" i="1" s="1"/>
  <c r="W6" i="1" s="1"/>
  <c r="M10" i="1"/>
  <c r="M7" i="1" s="1"/>
  <c r="M6" i="1" s="1"/>
  <c r="H6" i="1"/>
  <c r="H8" i="1"/>
  <c r="AG10" i="1"/>
  <c r="AB8" i="1"/>
  <c r="AV9" i="1"/>
  <c r="AV8" i="1"/>
  <c r="AV10" i="1"/>
  <c r="AV7" i="1"/>
  <c r="AV6" i="1" s="1"/>
  <c r="AQ7" i="1"/>
  <c r="AQ6" i="1" s="1"/>
  <c r="AL7" i="1"/>
  <c r="AL6" i="1" s="1"/>
  <c r="AG7" i="1"/>
  <c r="AG6" i="1" s="1"/>
  <c r="AB7" i="1"/>
  <c r="AB6" i="1" s="1"/>
  <c r="R7" i="1"/>
  <c r="R6" i="1" s="1"/>
  <c r="B12" i="2" l="1"/>
  <c r="A3" i="1" l="1"/>
  <c r="A2" i="1"/>
  <c r="A1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A4" i="1"/>
  <c r="B2" i="2"/>
  <c r="B1" i="2"/>
</calcChain>
</file>

<file path=xl/sharedStrings.xml><?xml version="1.0" encoding="utf-8"?>
<sst xmlns="http://schemas.openxmlformats.org/spreadsheetml/2006/main" count="82" uniqueCount="45">
  <si>
    <t>РАХУНОК ПОТОЧНИХ ОПЕРАЦІЙ</t>
  </si>
  <si>
    <t xml:space="preserve"> БАЛАНС ТОВАРІВ ТА ПОСЛУГ</t>
  </si>
  <si>
    <t xml:space="preserve">   ЕКСПОРТ ТОВАРІВ ТА ПОСЛУГ</t>
  </si>
  <si>
    <t xml:space="preserve">   ІМПОРТ ТОВАРІВ ТА ПОСЛУГ</t>
  </si>
  <si>
    <t xml:space="preserve">     БАЛАНС ТОВАРІВ</t>
  </si>
  <si>
    <t xml:space="preserve">        ЕКСПОРТ ТОВАРІВ</t>
  </si>
  <si>
    <t xml:space="preserve">        ІМПОРТ ТОВАРІВ </t>
  </si>
  <si>
    <t xml:space="preserve">     БАЛАНС ПОСЛУГ</t>
  </si>
  <si>
    <t xml:space="preserve">        ЕКСПОРТ ПОСЛУГ</t>
  </si>
  <si>
    <t xml:space="preserve">        ІМПОРТ ПОСЛУГ</t>
  </si>
  <si>
    <t xml:space="preserve">        надходження</t>
  </si>
  <si>
    <t xml:space="preserve">        виплати</t>
  </si>
  <si>
    <t>1.1. Поточний рахунок платіжного балансу України (сезонно скориговані дані)</t>
  </si>
  <si>
    <t>1. Сезонно скориговані дані поточного рахунку</t>
  </si>
  <si>
    <t>укр</t>
  </si>
  <si>
    <t>eng</t>
  </si>
  <si>
    <t>1. Seasonally Adjusted Indices of the BOP Current Account</t>
  </si>
  <si>
    <t>1.1 The Current Account of the Balance of Payments of Ukraine (seasonally adjusted data)</t>
  </si>
  <si>
    <t>Million USD</t>
  </si>
  <si>
    <t>Статті платіжного балансу</t>
  </si>
  <si>
    <t>BOP items</t>
  </si>
  <si>
    <t>БАЛАНС ПЕРВИННИХ ДОХОДІВ</t>
  </si>
  <si>
    <t>БАЛАНС ВТОРИННИХ ДОХОДІВ</t>
  </si>
  <si>
    <t xml:space="preserve">CURRENT ACCOUNT </t>
  </si>
  <si>
    <t xml:space="preserve">  BALANCE ON GOODS AND SERVICES </t>
  </si>
  <si>
    <t xml:space="preserve">   EXPORTS OF GOODS AND SERVICES</t>
  </si>
  <si>
    <t xml:space="preserve">   IMPORTS OF GOODS AND SERVICES</t>
  </si>
  <si>
    <t xml:space="preserve">   BALANCE ON TRADE IN GOODS </t>
  </si>
  <si>
    <t xml:space="preserve">       EXPORTS OF GOODS</t>
  </si>
  <si>
    <t xml:space="preserve">       IMPORTS OF GOODS</t>
  </si>
  <si>
    <t xml:space="preserve">  BALANCE ON TRADE IN SERVICES </t>
  </si>
  <si>
    <t xml:space="preserve">       EXPORTS OF SERVICES</t>
  </si>
  <si>
    <t xml:space="preserve">       IMPORTS OF SERVICES</t>
  </si>
  <si>
    <t xml:space="preserve">  BALANCE ON PRIMARY INCOME </t>
  </si>
  <si>
    <t xml:space="preserve">        Receipts</t>
  </si>
  <si>
    <t xml:space="preserve">        Payments</t>
  </si>
  <si>
    <t xml:space="preserve">  BALANCE ON SECONDARY INCOME </t>
  </si>
  <si>
    <t xml:space="preserve">I </t>
  </si>
  <si>
    <t>II</t>
  </si>
  <si>
    <t xml:space="preserve">III </t>
  </si>
  <si>
    <t xml:space="preserve">IV </t>
  </si>
  <si>
    <t>1.1 Поточний рахунок платіжного балансу України (сезонно скориговані дані)</t>
  </si>
  <si>
    <t>Млн дол. США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</si>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</sst>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г_р_н_._-;\-* #,##0.00\ _г_р_н_._-;_-* &quot;-&quot;??\ _г_р_н_._-;_-@_-"/>
    <numFmt numFmtId="165" formatCode="_(* #,##0.000_);_(* \-#,##0.000_);_(* &quot;-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\M\o\n\t\h\ \D.\y\y\y\y"/>
    <numFmt numFmtId="171" formatCode="_(* #,##0.00_);_(* \(#,##0.00\);_(* &quot;-&quot;??_);_(@_)"/>
  </numFmts>
  <fonts count="40">
    <font>
      <sz val="10"/>
      <name val="Arial Cyr"/>
      <charset val="204"/>
    </font>
    <font>
      <sz val="10"/>
      <name val="Arial Cyr"/>
      <charset val="204"/>
    </font>
    <font>
      <sz val="10"/>
      <name val="Tms Rmn"/>
    </font>
    <font>
      <sz val="12"/>
      <name val="Times New Roman"/>
      <family val="1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2" borderId="1">
      <alignment horizontal="right" vertical="center"/>
    </xf>
    <xf numFmtId="0" fontId="5" fillId="3" borderId="1">
      <alignment horizontal="center" vertical="center"/>
    </xf>
    <xf numFmtId="1" fontId="5" fillId="2" borderId="1">
      <alignment horizontal="right" vertical="center"/>
    </xf>
    <xf numFmtId="0" fontId="6" fillId="2" borderId="0"/>
    <xf numFmtId="0" fontId="7" fillId="4" borderId="1">
      <alignment horizontal="left" vertical="center"/>
    </xf>
    <xf numFmtId="0" fontId="7" fillId="4" borderId="1">
      <alignment horizontal="left" vertical="center"/>
    </xf>
    <xf numFmtId="0" fontId="1" fillId="2" borderId="1">
      <alignment horizontal="lef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3" fillId="0" borderId="0"/>
    <xf numFmtId="0" fontId="2" fillId="0" borderId="0"/>
    <xf numFmtId="171" fontId="11" fillId="0" borderId="0" applyFont="0" applyFill="0" applyBorder="0" applyAlignment="0" applyProtection="0"/>
    <xf numFmtId="0" fontId="15" fillId="5" borderId="0">
      <alignment horizontal="right" vertical="top"/>
    </xf>
    <xf numFmtId="0" fontId="16" fillId="5" borderId="0">
      <alignment horizontal="center" vertical="center"/>
    </xf>
    <xf numFmtId="0" fontId="15" fillId="5" borderId="0">
      <alignment horizontal="left" vertical="top"/>
    </xf>
    <xf numFmtId="0" fontId="15" fillId="5" borderId="0">
      <alignment horizontal="left" vertical="top"/>
    </xf>
    <xf numFmtId="0" fontId="16" fillId="5" borderId="0">
      <alignment horizontal="left" vertical="top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9" fillId="0" borderId="0"/>
    <xf numFmtId="0" fontId="18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</cellStyleXfs>
  <cellXfs count="74">
    <xf numFmtId="0" fontId="0" fillId="0" borderId="0" xfId="0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37" applyFont="1" applyFill="1" applyAlignment="1" applyProtection="1">
      <alignment wrapText="1"/>
    </xf>
    <xf numFmtId="2" fontId="27" fillId="2" borderId="0" xfId="37" applyNumberFormat="1" applyFont="1" applyFill="1" applyAlignment="1" applyProtection="1">
      <alignment horizontal="left" wrapText="1"/>
    </xf>
    <xf numFmtId="0" fontId="28" fillId="2" borderId="0" xfId="0" applyFont="1" applyFill="1"/>
    <xf numFmtId="0" fontId="29" fillId="2" borderId="0" xfId="0" applyFont="1" applyFill="1"/>
    <xf numFmtId="0" fontId="29" fillId="2" borderId="0" xfId="37" applyFont="1" applyFill="1" applyAlignment="1" applyProtection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6" borderId="0" xfId="0" applyFont="1" applyFill="1"/>
    <xf numFmtId="0" fontId="31" fillId="6" borderId="0" xfId="0" applyFont="1" applyFill="1"/>
    <xf numFmtId="0" fontId="33" fillId="6" borderId="0" xfId="0" applyFont="1" applyFill="1"/>
    <xf numFmtId="3" fontId="33" fillId="6" borderId="0" xfId="0" applyNumberFormat="1" applyFont="1" applyFill="1" applyBorder="1" applyAlignment="1">
      <alignment horizontal="center"/>
    </xf>
    <xf numFmtId="0" fontId="32" fillId="6" borderId="0" xfId="0" applyFont="1" applyFill="1"/>
    <xf numFmtId="3" fontId="32" fillId="6" borderId="0" xfId="25" applyNumberFormat="1" applyFont="1" applyFill="1" applyBorder="1" applyAlignment="1">
      <alignment horizontal="center"/>
    </xf>
    <xf numFmtId="3" fontId="33" fillId="0" borderId="0" xfId="25" applyNumberFormat="1" applyFont="1" applyFill="1" applyBorder="1" applyAlignment="1">
      <alignment horizontal="center"/>
    </xf>
    <xf numFmtId="0" fontId="33" fillId="0" borderId="0" xfId="0" applyFont="1" applyFill="1"/>
    <xf numFmtId="0" fontId="34" fillId="2" borderId="0" xfId="37" applyFont="1" applyFill="1" applyAlignment="1" applyProtection="1"/>
    <xf numFmtId="49" fontId="32" fillId="2" borderId="10" xfId="113" applyNumberFormat="1" applyFont="1" applyFill="1" applyBorder="1" applyAlignment="1">
      <alignment horizontal="center" vertical="center"/>
    </xf>
    <xf numFmtId="49" fontId="32" fillId="2" borderId="3" xfId="113" applyNumberFormat="1" applyFont="1" applyFill="1" applyBorder="1" applyAlignment="1">
      <alignment horizontal="center" vertical="center"/>
    </xf>
    <xf numFmtId="49" fontId="32" fillId="6" borderId="10" xfId="113" applyNumberFormat="1" applyFont="1" applyFill="1" applyBorder="1" applyAlignment="1">
      <alignment horizontal="center" vertical="center"/>
    </xf>
    <xf numFmtId="0" fontId="32" fillId="6" borderId="10" xfId="0" applyFont="1" applyFill="1" applyBorder="1"/>
    <xf numFmtId="3" fontId="32" fillId="6" borderId="8" xfId="25" applyNumberFormat="1" applyFont="1" applyFill="1" applyBorder="1" applyAlignment="1">
      <alignment horizontal="center"/>
    </xf>
    <xf numFmtId="0" fontId="32" fillId="6" borderId="3" xfId="0" applyFont="1" applyFill="1" applyBorder="1"/>
    <xf numFmtId="3" fontId="33" fillId="6" borderId="0" xfId="25" applyNumberFormat="1" applyFont="1" applyFill="1" applyBorder="1" applyAlignment="1">
      <alignment horizontal="center"/>
    </xf>
    <xf numFmtId="3" fontId="32" fillId="6" borderId="0" xfId="0" applyNumberFormat="1" applyFont="1" applyFill="1" applyBorder="1" applyAlignment="1">
      <alignment horizontal="center"/>
    </xf>
    <xf numFmtId="3" fontId="32" fillId="6" borderId="3" xfId="25" applyNumberFormat="1" applyFont="1" applyFill="1" applyBorder="1" applyAlignment="1">
      <alignment horizontal="center"/>
    </xf>
    <xf numFmtId="0" fontId="33" fillId="6" borderId="0" xfId="0" applyFont="1" applyFill="1" applyBorder="1"/>
    <xf numFmtId="3" fontId="33" fillId="2" borderId="0" xfId="0" applyNumberFormat="1" applyFont="1" applyFill="1"/>
    <xf numFmtId="3" fontId="33" fillId="6" borderId="3" xfId="25" applyNumberFormat="1" applyFont="1" applyFill="1" applyBorder="1" applyAlignment="1">
      <alignment horizontal="center"/>
    </xf>
    <xf numFmtId="0" fontId="32" fillId="6" borderId="11" xfId="0" applyFont="1" applyFill="1" applyBorder="1"/>
    <xf numFmtId="3" fontId="33" fillId="6" borderId="9" xfId="0" applyNumberFormat="1" applyFont="1" applyFill="1" applyBorder="1" applyAlignment="1">
      <alignment horizontal="center"/>
    </xf>
    <xf numFmtId="3" fontId="33" fillId="6" borderId="9" xfId="25" applyNumberFormat="1" applyFont="1" applyFill="1" applyBorder="1" applyAlignment="1">
      <alignment horizontal="center"/>
    </xf>
    <xf numFmtId="49" fontId="32" fillId="6" borderId="3" xfId="113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35" fillId="6" borderId="8" xfId="0" applyFont="1" applyFill="1" applyBorder="1"/>
    <xf numFmtId="0" fontId="32" fillId="6" borderId="0" xfId="0" applyFont="1" applyFill="1" applyBorder="1"/>
    <xf numFmtId="0" fontId="32" fillId="6" borderId="0" xfId="0" applyFont="1" applyFill="1" applyBorder="1" applyAlignment="1"/>
    <xf numFmtId="0" fontId="32" fillId="6" borderId="9" xfId="0" applyFont="1" applyFill="1" applyBorder="1"/>
    <xf numFmtId="3" fontId="30" fillId="0" borderId="0" xfId="25" applyNumberFormat="1" applyFont="1" applyFill="1" applyBorder="1" applyAlignment="1">
      <alignment horizontal="center"/>
    </xf>
    <xf numFmtId="3" fontId="31" fillId="6" borderId="0" xfId="25" applyNumberFormat="1" applyFont="1" applyFill="1" applyBorder="1" applyAlignment="1">
      <alignment horizontal="center"/>
    </xf>
    <xf numFmtId="0" fontId="30" fillId="0" borderId="0" xfId="0" applyFont="1" applyFill="1"/>
    <xf numFmtId="0" fontId="3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7" fillId="2" borderId="0" xfId="0" applyFont="1" applyFill="1"/>
    <xf numFmtId="3" fontId="32" fillId="6" borderId="0" xfId="0" applyNumberFormat="1" applyFont="1" applyFill="1"/>
    <xf numFmtId="1" fontId="33" fillId="6" borderId="9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37" applyFont="1" applyFill="1" applyAlignment="1" applyProtection="1"/>
    <xf numFmtId="0" fontId="6" fillId="2" borderId="0" xfId="0" applyFont="1" applyFill="1"/>
    <xf numFmtId="49" fontId="32" fillId="2" borderId="7" xfId="113" applyNumberFormat="1" applyFont="1" applyFill="1" applyBorder="1" applyAlignment="1">
      <alignment horizontal="center" vertical="center"/>
    </xf>
    <xf numFmtId="165" fontId="32" fillId="2" borderId="10" xfId="26" applyNumberFormat="1" applyFont="1" applyFill="1" applyBorder="1" applyAlignment="1">
      <alignment horizontal="center" vertical="center"/>
    </xf>
    <xf numFmtId="165" fontId="32" fillId="2" borderId="3" xfId="26" applyNumberFormat="1" applyFont="1" applyFill="1" applyBorder="1" applyAlignment="1">
      <alignment horizontal="center" vertical="center"/>
    </xf>
    <xf numFmtId="0" fontId="32" fillId="2" borderId="4" xfId="112" applyFont="1" applyFill="1" applyBorder="1" applyAlignment="1">
      <alignment horizontal="center" vertical="center"/>
    </xf>
    <xf numFmtId="0" fontId="32" fillId="2" borderId="5" xfId="112" applyFont="1" applyFill="1" applyBorder="1" applyAlignment="1">
      <alignment horizontal="center" vertical="center"/>
    </xf>
    <xf numFmtId="0" fontId="32" fillId="2" borderId="6" xfId="112" applyFont="1" applyFill="1" applyBorder="1" applyAlignment="1">
      <alignment horizontal="center" vertical="center"/>
    </xf>
    <xf numFmtId="165" fontId="32" fillId="2" borderId="11" xfId="26" applyNumberFormat="1" applyFont="1" applyFill="1" applyBorder="1" applyAlignment="1">
      <alignment horizontal="center" vertical="center"/>
    </xf>
    <xf numFmtId="0" fontId="32" fillId="2" borderId="10" xfId="112" applyFont="1" applyFill="1" applyBorder="1" applyAlignment="1">
      <alignment horizontal="center" vertical="center"/>
    </xf>
    <xf numFmtId="0" fontId="32" fillId="2" borderId="11" xfId="112" applyFont="1" applyFill="1" applyBorder="1" applyAlignment="1">
      <alignment horizontal="center" vertical="center"/>
    </xf>
    <xf numFmtId="0" fontId="32" fillId="2" borderId="7" xfId="112" applyFont="1" applyFill="1" applyBorder="1" applyAlignment="1">
      <alignment horizontal="center" vertical="center"/>
    </xf>
    <xf numFmtId="0" fontId="32" fillId="2" borderId="12" xfId="112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/>
    </xf>
    <xf numFmtId="0" fontId="32" fillId="6" borderId="5" xfId="0" applyFont="1" applyFill="1" applyBorder="1" applyAlignment="1">
      <alignment horizontal="center"/>
    </xf>
    <xf numFmtId="0" fontId="32" fillId="6" borderId="6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</cellXfs>
  <cellStyles count="123">
    <cellStyle name="Aeia?nnueea" xfId="1"/>
    <cellStyle name="Ãèïåðññûëêà" xfId="2"/>
    <cellStyle name="clsAltData" xfId="3"/>
    <cellStyle name="clsColumnHeader" xfId="4"/>
    <cellStyle name="clsData" xfId="5"/>
    <cellStyle name="clsDefault" xfId="6"/>
    <cellStyle name="clsReportFooter" xfId="7"/>
    <cellStyle name="clsReportHeader" xfId="8"/>
    <cellStyle name="clsRowHeader" xfId="9"/>
    <cellStyle name="Comma [0]䧟Лист3" xfId="10"/>
    <cellStyle name="Comma_Лист1" xfId="11"/>
    <cellStyle name="Currency [0]_Лист1" xfId="12"/>
    <cellStyle name="Currency_Лист1" xfId="13"/>
    <cellStyle name="Date" xfId="14"/>
    <cellStyle name="Fixed" xfId="15"/>
    <cellStyle name="Heading1" xfId="16"/>
    <cellStyle name="Heading2" xfId="17"/>
    <cellStyle name="Iau?iue_Eeno1" xfId="18"/>
    <cellStyle name="Îáû÷íûé_Tranche" xfId="19"/>
    <cellStyle name="Ioe?uaaaoayny aeia?nnueea" xfId="20"/>
    <cellStyle name="Îòêðûâàâøàÿñÿ ãèïåðññûëêà" xfId="21"/>
    <cellStyle name="Normal" xfId="22"/>
    <cellStyle name="Normal 2" xfId="23"/>
    <cellStyle name="Normal_Book1" xfId="24"/>
    <cellStyle name="Normal_Sheet2" xfId="25"/>
    <cellStyle name="Normal_sum" xfId="26"/>
    <cellStyle name="Ôèíàíñîâûé_Tranche" xfId="27"/>
    <cellStyle name="S0" xfId="28"/>
    <cellStyle name="S1" xfId="29"/>
    <cellStyle name="S2" xfId="30"/>
    <cellStyle name="S3" xfId="31"/>
    <cellStyle name="S4" xfId="32"/>
    <cellStyle name="S5" xfId="33"/>
    <cellStyle name="S6" xfId="34"/>
    <cellStyle name="Style 1" xfId="35"/>
    <cellStyle name="Total" xfId="36"/>
    <cellStyle name="Гіперпосилання" xfId="37" builtinId="8"/>
    <cellStyle name="Звичайни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45"/>
    <cellStyle name="Обычный 18" xfId="46"/>
    <cellStyle name="Обычный 19" xfId="47"/>
    <cellStyle name="Обычный 2" xfId="48"/>
    <cellStyle name="Обычный 2 2" xfId="49"/>
    <cellStyle name="Обычный 2 2 2" xfId="50"/>
    <cellStyle name="Обычный 2 2 3" xfId="51"/>
    <cellStyle name="Обычный 2 2 4" xfId="52"/>
    <cellStyle name="Обычный 2 2 5" xfId="53"/>
    <cellStyle name="Обычный 2 2 6" xfId="54"/>
    <cellStyle name="Обычный 2 2 7" xfId="55"/>
    <cellStyle name="Обычный 2 2_ZB_3KV_2014" xfId="56"/>
    <cellStyle name="Обычный 2 3" xfId="57"/>
    <cellStyle name="Обычный 2 4" xfId="58"/>
    <cellStyle name="Обычный 2 5" xfId="59"/>
    <cellStyle name="Обычный 2 6" xfId="60"/>
    <cellStyle name="Обычный 2 7" xfId="61"/>
    <cellStyle name="Обычный 2_Borg_01_11_2012" xfId="62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73"/>
    <cellStyle name="Обычный 3 2" xfId="74"/>
    <cellStyle name="Обычный 3 2 2" xfId="75"/>
    <cellStyle name="Обычный 3 2_borg01082010-prov_div" xfId="76"/>
    <cellStyle name="Обычный 3_ZB_3KV_2014" xfId="77"/>
    <cellStyle name="Обычный 30" xfId="78"/>
    <cellStyle name="Обычный 31" xfId="79"/>
    <cellStyle name="Обычный 32" xfId="80"/>
    <cellStyle name="Обычный 33" xfId="81"/>
    <cellStyle name="Обычный 34" xfId="82"/>
    <cellStyle name="Обычный 35" xfId="83"/>
    <cellStyle name="Обычный 36" xfId="84"/>
    <cellStyle name="Обычный 37" xfId="85"/>
    <cellStyle name="Обычный 38" xfId="86"/>
    <cellStyle name="Обычный 39" xfId="87"/>
    <cellStyle name="Обычный 4" xfId="88"/>
    <cellStyle name="Обычный 4 2" xfId="89"/>
    <cellStyle name="Обычный 4_ZB_3KV_2014" xfId="90"/>
    <cellStyle name="Обычный 40" xfId="91"/>
    <cellStyle name="Обычный 41" xfId="92"/>
    <cellStyle name="Обычный 42" xfId="93"/>
    <cellStyle name="Обычный 45" xfId="94"/>
    <cellStyle name="Обычный 46" xfId="95"/>
    <cellStyle name="Обычный 47" xfId="96"/>
    <cellStyle name="Обычный 48" xfId="97"/>
    <cellStyle name="Обычный 49" xfId="98"/>
    <cellStyle name="Обычный 5" xfId="99"/>
    <cellStyle name="Обычный 5 2" xfId="100"/>
    <cellStyle name="Обычный 50" xfId="101"/>
    <cellStyle name="Обычный 51" xfId="102"/>
    <cellStyle name="Обычный 52" xfId="103"/>
    <cellStyle name="Обычный 53" xfId="104"/>
    <cellStyle name="Обычный 54" xfId="105"/>
    <cellStyle name="Обычный 6" xfId="106"/>
    <cellStyle name="Обычный 6 2" xfId="107"/>
    <cellStyle name="Обычный 6_ZB_3KV_2014" xfId="108"/>
    <cellStyle name="Обычный 7" xfId="109"/>
    <cellStyle name="Обычный 8" xfId="110"/>
    <cellStyle name="Обычный 9" xfId="111"/>
    <cellStyle name="Обычный_Дин.імпорт" xfId="112"/>
    <cellStyle name="Обычный_Експорт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3" xfId="120"/>
    <cellStyle name="Стиль 1" xfId="121"/>
    <cellStyle name="Финансовый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5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0</xdr:col>
          <xdr:colOff>482600</xdr:colOff>
          <xdr:row>1</xdr:row>
          <xdr:rowOff>120650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BY47"/>
  <sheetViews>
    <sheetView tabSelected="1" zoomScale="85" zoomScaleNormal="85" workbookViewId="0">
      <selection activeCell="N8" sqref="N8"/>
    </sheetView>
  </sheetViews>
  <sheetFormatPr defaultColWidth="9.08984375" defaultRowHeight="14"/>
  <cols>
    <col min="1" max="1" width="10.36328125" style="3" customWidth="1"/>
    <col min="2" max="56" width="9.08984375" style="2"/>
    <col min="57" max="77" width="9.08984375" style="7"/>
    <col min="78" max="16384" width="9.08984375" style="2"/>
  </cols>
  <sheetData>
    <row r="1" spans="1:74">
      <c r="A1" s="3">
        <v>2</v>
      </c>
      <c r="B1" s="51" t="str">
        <f>IF('1'!$A$1=1,BF1,BN1)</f>
        <v>1. Seasonally Adjusted Indices of the BOP Current Account</v>
      </c>
      <c r="C1" s="51"/>
      <c r="D1" s="51"/>
      <c r="E1" s="51"/>
      <c r="F1" s="51"/>
      <c r="G1" s="51"/>
      <c r="H1" s="51"/>
      <c r="I1" s="51"/>
      <c r="J1" s="1"/>
      <c r="K1" s="1"/>
      <c r="BF1" s="6" t="s">
        <v>13</v>
      </c>
      <c r="BG1" s="6"/>
      <c r="BH1" s="6"/>
      <c r="BI1" s="6"/>
      <c r="BJ1" s="6"/>
      <c r="BK1" s="6"/>
      <c r="BL1" s="6"/>
      <c r="BM1" s="6"/>
      <c r="BN1" s="6" t="s">
        <v>16</v>
      </c>
      <c r="BO1" s="6"/>
      <c r="BP1" s="6"/>
      <c r="BQ1" s="6"/>
      <c r="BR1" s="6"/>
      <c r="BS1" s="6"/>
      <c r="BT1" s="6"/>
      <c r="BU1" s="6"/>
      <c r="BV1" s="6"/>
    </row>
    <row r="2" spans="1:74">
      <c r="B2" s="52" t="str">
        <f>IF('1'!$A$1=1,BF2,BN2)</f>
        <v>1.1 The Current Account of the Balance of Payments of Ukraine (seasonally adjusted data)</v>
      </c>
      <c r="C2" s="51"/>
      <c r="D2" s="51"/>
      <c r="E2" s="51"/>
      <c r="F2" s="51"/>
      <c r="G2" s="51"/>
      <c r="H2" s="51"/>
      <c r="I2" s="51"/>
      <c r="J2" s="1"/>
      <c r="K2" s="1"/>
      <c r="BF2" s="8" t="s">
        <v>12</v>
      </c>
      <c r="BG2" s="6"/>
      <c r="BH2" s="6"/>
      <c r="BI2" s="6"/>
      <c r="BJ2" s="6"/>
      <c r="BK2" s="6"/>
      <c r="BL2" s="6"/>
      <c r="BM2" s="6"/>
      <c r="BN2" s="8" t="s">
        <v>17</v>
      </c>
      <c r="BO2" s="6"/>
      <c r="BP2" s="6"/>
      <c r="BQ2" s="6"/>
      <c r="BR2" s="6"/>
      <c r="BS2" s="6"/>
      <c r="BT2" s="6"/>
      <c r="BU2" s="6"/>
      <c r="BV2" s="6"/>
    </row>
    <row r="3" spans="1:74">
      <c r="A3" s="4" t="s">
        <v>14</v>
      </c>
      <c r="B3" s="53"/>
      <c r="C3" s="53"/>
      <c r="D3" s="53"/>
      <c r="E3" s="53"/>
      <c r="F3" s="53"/>
      <c r="G3" s="53"/>
      <c r="H3" s="53"/>
      <c r="I3" s="53"/>
    </row>
    <row r="4" spans="1:74">
      <c r="A4" s="5" t="s">
        <v>15</v>
      </c>
    </row>
    <row r="12" spans="1:74">
      <c r="B12" s="46" t="str">
        <f>IF('1'!$A$1=1,B42,B43)</f>
        <v>Last updated on: 31.12.2025</v>
      </c>
    </row>
    <row r="41" spans="2:2" s="7" customFormat="1" ht="15" customHeight="1"/>
    <row r="42" spans="2:2" s="7" customFormat="1">
      <c r="B42" s="47" t="s">
        <v>43</v>
      </c>
    </row>
    <row r="43" spans="2:2" s="7" customFormat="1">
      <c r="B43" s="47" t="s">
        <v>44</v>
      </c>
    </row>
    <row r="44" spans="2:2" s="48" customFormat="1"/>
    <row r="45" spans="2:2" s="48" customFormat="1"/>
    <row r="46" spans="2:2" s="48" customFormat="1"/>
    <row r="47" spans="2:2" s="48" customFormat="1"/>
  </sheetData>
  <phoneticPr fontId="22" type="noConversion"/>
  <hyperlinks>
    <hyperlink ref="B2" location="'1.1'!A1" display="1.1. Поточний рахунок платіжного балансу України (сезонно скориговані дані)"/>
    <hyperlink ref="BF2" location="'1.1'!A1" display="1.1. Поточний рахунок платіжного балансу України (сезонно скориговані дані)"/>
    <hyperlink ref="BN2" location="'1.1'!A1" display="1.1. Поточний рахунок платіжного балансу України (сезонно скориговані дані)"/>
  </hyperlinks>
  <pageMargins left="0.75" right="0.75" top="1" bottom="1" header="0.5" footer="0.5"/>
  <pageSetup paperSize="9" orientation="landscape" horizont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0</xdr:col>
                    <xdr:colOff>482600</xdr:colOff>
                    <xdr:row>1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DX40"/>
  <sheetViews>
    <sheetView zoomScale="70" zoomScaleNormal="70" workbookViewId="0">
      <selection activeCell="N8" sqref="N8"/>
    </sheetView>
  </sheetViews>
  <sheetFormatPr defaultColWidth="9.08984375" defaultRowHeight="12.5" outlineLevelCol="2"/>
  <cols>
    <col min="1" max="1" width="39.6328125" style="12" customWidth="1"/>
    <col min="2" max="2" width="35.6328125" style="12" hidden="1" customWidth="1" outlineLevel="2"/>
    <col min="3" max="3" width="37.36328125" style="12" hidden="1" customWidth="1" outlineLevel="2"/>
    <col min="4" max="4" width="7.90625" style="12" hidden="1" customWidth="1" outlineLevel="1" collapsed="1"/>
    <col min="5" max="6" width="7.90625" style="12" hidden="1" customWidth="1" outlineLevel="1"/>
    <col min="7" max="7" width="8.6328125" style="12" hidden="1" customWidth="1" outlineLevel="1"/>
    <col min="8" max="8" width="9.81640625" style="12" customWidth="1" collapsed="1"/>
    <col min="9" max="9" width="8.08984375" style="12" hidden="1" customWidth="1" outlineLevel="1"/>
    <col min="10" max="10" width="7.6328125" style="12" hidden="1" customWidth="1" outlineLevel="1"/>
    <col min="11" max="11" width="7.453125" style="12" hidden="1" customWidth="1" outlineLevel="1"/>
    <col min="12" max="12" width="7.90625" style="12" hidden="1" customWidth="1" outlineLevel="1"/>
    <col min="13" max="13" width="9.81640625" style="12" customWidth="1" collapsed="1"/>
    <col min="14" max="14" width="7.6328125" style="12" hidden="1" customWidth="1" outlineLevel="1"/>
    <col min="15" max="15" width="8" style="12" hidden="1" customWidth="1" outlineLevel="1"/>
    <col min="16" max="16" width="10.08984375" style="12" hidden="1" customWidth="1" outlineLevel="1"/>
    <col min="17" max="17" width="7.90625" style="12" hidden="1" customWidth="1" outlineLevel="1"/>
    <col min="18" max="18" width="9.81640625" style="12" customWidth="1" collapsed="1"/>
    <col min="19" max="19" width="8.54296875" style="12" hidden="1" customWidth="1" outlineLevel="1"/>
    <col min="20" max="21" width="10.08984375" style="12" hidden="1" customWidth="1" outlineLevel="1"/>
    <col min="22" max="22" width="8.08984375" style="12" hidden="1" customWidth="1" outlineLevel="1"/>
    <col min="23" max="23" width="9.81640625" style="12" customWidth="1" collapsed="1"/>
    <col min="24" max="27" width="10.08984375" style="12" hidden="1" customWidth="1" outlineLevel="1"/>
    <col min="28" max="28" width="9.81640625" style="12" customWidth="1" collapsed="1"/>
    <col min="29" max="29" width="10.08984375" style="12" hidden="1" customWidth="1" outlineLevel="1"/>
    <col min="30" max="32" width="10.08984375" style="15" hidden="1" customWidth="1" outlineLevel="1"/>
    <col min="33" max="33" width="9.81640625" style="15" customWidth="1" collapsed="1"/>
    <col min="34" max="37" width="10.08984375" style="15" hidden="1" customWidth="1" outlineLevel="1"/>
    <col min="38" max="38" width="9.81640625" style="15" customWidth="1" collapsed="1"/>
    <col min="39" max="39" width="10.08984375" style="15" hidden="1" customWidth="1" outlineLevel="1"/>
    <col min="40" max="41" width="10.6328125" style="15" hidden="1" customWidth="1" outlineLevel="1"/>
    <col min="42" max="42" width="9.08984375" style="15" hidden="1" customWidth="1" outlineLevel="1"/>
    <col min="43" max="43" width="9.81640625" style="15" customWidth="1" collapsed="1"/>
    <col min="44" max="47" width="9.08984375" style="15" hidden="1" customWidth="1" outlineLevel="1"/>
    <col min="48" max="48" width="9.81640625" style="31" customWidth="1" collapsed="1"/>
    <col min="49" max="49" width="9.08984375" style="31"/>
    <col min="50" max="107" width="9.08984375" style="15"/>
    <col min="108" max="118" width="9.08984375" style="13"/>
    <col min="119" max="126" width="9.08984375" style="9"/>
    <col min="127" max="16384" width="9.08984375" style="12"/>
  </cols>
  <sheetData>
    <row r="1" spans="1:128" ht="13">
      <c r="A1" s="21" t="str">
        <f>IF('1'!$A$1=1,"до змісту","to title")</f>
        <v>to title</v>
      </c>
    </row>
    <row r="2" spans="1:128" ht="24" customHeight="1">
      <c r="A2" s="11" t="str">
        <f>IF('1'!$A$1=1,DE2,DO2)</f>
        <v>1.1 The Current Account of the Balance of Payments of Ukraine (seasonally adjusted data)</v>
      </c>
      <c r="B2" s="11"/>
      <c r="C2" s="11"/>
      <c r="DE2" s="14" t="s">
        <v>41</v>
      </c>
      <c r="DF2" s="14"/>
      <c r="DG2" s="14"/>
      <c r="DO2" s="10" t="s">
        <v>17</v>
      </c>
      <c r="DW2" s="9"/>
      <c r="DX2" s="9"/>
    </row>
    <row r="3" spans="1:128" s="11" customFormat="1" ht="22.5" customHeight="1">
      <c r="A3" s="12" t="str">
        <f>IF('1'!$A$1=1,DE3,DO3)</f>
        <v>Million USD</v>
      </c>
      <c r="B3" s="12"/>
      <c r="C3" s="12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40"/>
      <c r="AW3" s="40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4"/>
      <c r="DE3" s="13" t="s">
        <v>42</v>
      </c>
      <c r="DF3" s="13"/>
      <c r="DG3" s="13"/>
      <c r="DH3" s="14"/>
      <c r="DI3" s="14"/>
      <c r="DJ3" s="14"/>
      <c r="DK3" s="14"/>
      <c r="DL3" s="14"/>
      <c r="DM3" s="14"/>
      <c r="DN3" s="14"/>
      <c r="DO3" s="9" t="s">
        <v>18</v>
      </c>
      <c r="DP3" s="10"/>
      <c r="DQ3" s="10"/>
      <c r="DR3" s="10"/>
      <c r="DS3" s="10"/>
      <c r="DT3" s="10"/>
      <c r="DU3" s="10"/>
      <c r="DV3" s="10"/>
      <c r="DW3" s="10"/>
      <c r="DX3" s="10"/>
    </row>
    <row r="4" spans="1:128" ht="15.65" customHeight="1">
      <c r="A4" s="55" t="str">
        <f>IF('1'!$A$1=1,B4,C4)</f>
        <v>BOP items</v>
      </c>
      <c r="B4" s="55" t="s">
        <v>19</v>
      </c>
      <c r="C4" s="55" t="s">
        <v>20</v>
      </c>
      <c r="D4" s="57">
        <v>2016</v>
      </c>
      <c r="E4" s="58"/>
      <c r="F4" s="58"/>
      <c r="G4" s="59"/>
      <c r="H4" s="61">
        <v>2016</v>
      </c>
      <c r="I4" s="57">
        <v>2017</v>
      </c>
      <c r="J4" s="58"/>
      <c r="K4" s="58"/>
      <c r="L4" s="58"/>
      <c r="M4" s="61">
        <v>2017</v>
      </c>
      <c r="N4" s="57">
        <v>2018</v>
      </c>
      <c r="O4" s="58"/>
      <c r="P4" s="58"/>
      <c r="Q4" s="59"/>
      <c r="R4" s="61">
        <v>2018</v>
      </c>
      <c r="S4" s="68">
        <v>2019</v>
      </c>
      <c r="T4" s="69"/>
      <c r="U4" s="69"/>
      <c r="V4" s="70"/>
      <c r="W4" s="61">
        <v>2019</v>
      </c>
      <c r="X4" s="71">
        <v>2020</v>
      </c>
      <c r="Y4" s="72"/>
      <c r="Z4" s="72"/>
      <c r="AA4" s="73"/>
      <c r="AB4" s="61">
        <v>2020</v>
      </c>
      <c r="AC4" s="71">
        <v>2021</v>
      </c>
      <c r="AD4" s="72"/>
      <c r="AE4" s="72"/>
      <c r="AF4" s="73"/>
      <c r="AG4" s="61">
        <v>2021</v>
      </c>
      <c r="AH4" s="65">
        <v>2022</v>
      </c>
      <c r="AI4" s="66"/>
      <c r="AJ4" s="66"/>
      <c r="AK4" s="67"/>
      <c r="AL4" s="61">
        <v>2022</v>
      </c>
      <c r="AM4" s="65">
        <v>2023</v>
      </c>
      <c r="AN4" s="66"/>
      <c r="AO4" s="66"/>
      <c r="AP4" s="67"/>
      <c r="AQ4" s="61">
        <v>2023</v>
      </c>
      <c r="AR4" s="65">
        <v>2024</v>
      </c>
      <c r="AS4" s="66"/>
      <c r="AT4" s="66"/>
      <c r="AU4" s="66"/>
      <c r="AV4" s="63">
        <v>2024</v>
      </c>
      <c r="DW4" s="9"/>
      <c r="DX4" s="9"/>
    </row>
    <row r="5" spans="1:128" ht="15" customHeight="1">
      <c r="A5" s="56"/>
      <c r="B5" s="60"/>
      <c r="C5" s="60"/>
      <c r="D5" s="23" t="s">
        <v>37</v>
      </c>
      <c r="E5" s="23" t="s">
        <v>38</v>
      </c>
      <c r="F5" s="23" t="s">
        <v>39</v>
      </c>
      <c r="G5" s="23" t="s">
        <v>40</v>
      </c>
      <c r="H5" s="62"/>
      <c r="I5" s="22" t="s">
        <v>37</v>
      </c>
      <c r="J5" s="22" t="s">
        <v>38</v>
      </c>
      <c r="K5" s="22" t="s">
        <v>39</v>
      </c>
      <c r="L5" s="54" t="s">
        <v>40</v>
      </c>
      <c r="M5" s="62"/>
      <c r="N5" s="22" t="s">
        <v>37</v>
      </c>
      <c r="O5" s="22" t="s">
        <v>38</v>
      </c>
      <c r="P5" s="22" t="s">
        <v>39</v>
      </c>
      <c r="Q5" s="22" t="s">
        <v>40</v>
      </c>
      <c r="R5" s="62"/>
      <c r="S5" s="22" t="s">
        <v>37</v>
      </c>
      <c r="T5" s="22" t="s">
        <v>38</v>
      </c>
      <c r="U5" s="22" t="s">
        <v>39</v>
      </c>
      <c r="V5" s="22" t="s">
        <v>40</v>
      </c>
      <c r="W5" s="62"/>
      <c r="X5" s="22" t="s">
        <v>37</v>
      </c>
      <c r="Y5" s="22" t="s">
        <v>38</v>
      </c>
      <c r="Z5" s="22" t="s">
        <v>39</v>
      </c>
      <c r="AA5" s="22" t="s">
        <v>40</v>
      </c>
      <c r="AB5" s="62"/>
      <c r="AC5" s="22" t="s">
        <v>37</v>
      </c>
      <c r="AD5" s="22" t="s">
        <v>38</v>
      </c>
      <c r="AE5" s="24" t="s">
        <v>39</v>
      </c>
      <c r="AF5" s="22" t="s">
        <v>40</v>
      </c>
      <c r="AG5" s="62"/>
      <c r="AH5" s="23" t="s">
        <v>37</v>
      </c>
      <c r="AI5" s="23" t="s">
        <v>38</v>
      </c>
      <c r="AJ5" s="37" t="s">
        <v>39</v>
      </c>
      <c r="AK5" s="22" t="s">
        <v>40</v>
      </c>
      <c r="AL5" s="62"/>
      <c r="AM5" s="23" t="s">
        <v>37</v>
      </c>
      <c r="AN5" s="23" t="s">
        <v>38</v>
      </c>
      <c r="AO5" s="23" t="s">
        <v>39</v>
      </c>
      <c r="AP5" s="22" t="s">
        <v>40</v>
      </c>
      <c r="AQ5" s="62"/>
      <c r="AR5" s="23" t="s">
        <v>37</v>
      </c>
      <c r="AS5" s="22" t="s">
        <v>38</v>
      </c>
      <c r="AT5" s="22" t="s">
        <v>39</v>
      </c>
      <c r="AU5" s="54" t="s">
        <v>40</v>
      </c>
      <c r="AV5" s="64"/>
    </row>
    <row r="6" spans="1:128" s="17" customFormat="1" ht="21.9" customHeight="1">
      <c r="A6" s="25" t="str">
        <f>IF('1'!$A$1=1,B6,C6)</f>
        <v xml:space="preserve">CURRENT ACCOUNT </v>
      </c>
      <c r="B6" s="25" t="s">
        <v>0</v>
      </c>
      <c r="C6" s="39" t="s">
        <v>23</v>
      </c>
      <c r="D6" s="26">
        <v>-360.42422540936798</v>
      </c>
      <c r="E6" s="26">
        <v>-782.79426104938057</v>
      </c>
      <c r="F6" s="26">
        <v>-662.94028102075026</v>
      </c>
      <c r="G6" s="26">
        <v>-149.8870120311019</v>
      </c>
      <c r="H6" s="26">
        <f>H7+H16+H19</f>
        <v>-1956.045779510594</v>
      </c>
      <c r="I6" s="26">
        <v>-1099.3199906133195</v>
      </c>
      <c r="J6" s="26">
        <v>-816.56060663069559</v>
      </c>
      <c r="K6" s="26">
        <v>-513.1091370301383</v>
      </c>
      <c r="L6" s="26">
        <v>-959.38245045706094</v>
      </c>
      <c r="M6" s="26">
        <f t="shared" ref="M6" si="0">M7+M16+M19</f>
        <v>-3388.3721847312136</v>
      </c>
      <c r="N6" s="26">
        <v>-2077.2456704531314</v>
      </c>
      <c r="O6" s="26">
        <v>-812.18030698322741</v>
      </c>
      <c r="P6" s="26">
        <v>-1448.1801455411608</v>
      </c>
      <c r="Q6" s="26">
        <v>-1894.1739650608033</v>
      </c>
      <c r="R6" s="26">
        <f t="shared" ref="R6" si="1">R7+R16+R19</f>
        <v>-6231.7800880383256</v>
      </c>
      <c r="S6" s="26">
        <v>-899.3132168371767</v>
      </c>
      <c r="T6" s="26">
        <v>-1819.7210807942731</v>
      </c>
      <c r="U6" s="26">
        <v>-3147.7115561153132</v>
      </c>
      <c r="V6" s="26">
        <v>1406.3561086039317</v>
      </c>
      <c r="W6" s="26">
        <f t="shared" ref="W6" si="2">W7+W16+W19</f>
        <v>-4460.3897451428384</v>
      </c>
      <c r="X6" s="26">
        <v>1352.3556492227763</v>
      </c>
      <c r="Y6" s="26">
        <v>1483.7052550484082</v>
      </c>
      <c r="Z6" s="26">
        <v>863.93075961100226</v>
      </c>
      <c r="AA6" s="26">
        <v>428.77036376389515</v>
      </c>
      <c r="AB6" s="26">
        <f t="shared" ref="AB6" si="3">AB7+AB16+AB19</f>
        <v>4128.7620276460821</v>
      </c>
      <c r="AC6" s="26">
        <v>-1034.4352851740641</v>
      </c>
      <c r="AD6" s="26">
        <v>-613.32898969934513</v>
      </c>
      <c r="AE6" s="26">
        <v>-851.44141312388547</v>
      </c>
      <c r="AF6" s="26">
        <v>-2554.2621376287379</v>
      </c>
      <c r="AG6" s="26">
        <f t="shared" ref="AG6" si="4">AG7+AG16+AG19</f>
        <v>-5053.4678256260286</v>
      </c>
      <c r="AH6" s="26">
        <v>1791.7872461363756</v>
      </c>
      <c r="AI6" s="26">
        <v>416.73842902527122</v>
      </c>
      <c r="AJ6" s="26">
        <v>4338.0981692350288</v>
      </c>
      <c r="AK6" s="26">
        <v>97.096468754182752</v>
      </c>
      <c r="AL6" s="26">
        <f t="shared" ref="AL6" si="5">AL7+AL16+AL19</f>
        <v>6643.7203131508504</v>
      </c>
      <c r="AM6" s="26">
        <v>-1373.5771631093794</v>
      </c>
      <c r="AN6" s="26">
        <v>-269.64742057347667</v>
      </c>
      <c r="AO6" s="26">
        <v>-4308.252332218769</v>
      </c>
      <c r="AP6" s="26">
        <v>-2898.239418367677</v>
      </c>
      <c r="AQ6" s="26">
        <f t="shared" ref="AQ6" si="6">AQ7+AQ16+AQ19</f>
        <v>-8849.7163342693129</v>
      </c>
      <c r="AR6" s="26">
        <v>-3459.23083037366</v>
      </c>
      <c r="AS6" s="26">
        <v>-7182.8344576297677</v>
      </c>
      <c r="AT6" s="26">
        <v>-2564.2370472465873</v>
      </c>
      <c r="AU6" s="26">
        <v>-2631.8886084347905</v>
      </c>
      <c r="AV6" s="26">
        <f t="shared" ref="AV6" si="7">AV7+AV16+AV19</f>
        <v>-15838.190943684793</v>
      </c>
      <c r="AW6" s="40"/>
      <c r="AX6" s="49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</row>
    <row r="7" spans="1:128" s="17" customFormat="1" ht="21.9" customHeight="1">
      <c r="A7" s="27" t="str">
        <f>IF('1'!$A$1=1,B7,C7)</f>
        <v xml:space="preserve">  BALANCE ON GOODS AND SERVICES </v>
      </c>
      <c r="B7" s="27" t="s">
        <v>1</v>
      </c>
      <c r="C7" s="40" t="s">
        <v>24</v>
      </c>
      <c r="D7" s="28">
        <v>-2194.8995887282899</v>
      </c>
      <c r="E7" s="28">
        <v>-1040.8171250642595</v>
      </c>
      <c r="F7" s="28">
        <v>-1520.1953179298293</v>
      </c>
      <c r="G7" s="28">
        <v>-1556.3466090935899</v>
      </c>
      <c r="H7" s="28">
        <f t="shared" ref="H7" si="8">H10+H13</f>
        <v>-6312.2586408159623</v>
      </c>
      <c r="I7" s="28">
        <v>-1931.7019789010096</v>
      </c>
      <c r="J7" s="28">
        <v>-2373.1882735172594</v>
      </c>
      <c r="K7" s="28">
        <v>-1898.7224267219804</v>
      </c>
      <c r="L7" s="28">
        <v>-2473.3187717017686</v>
      </c>
      <c r="M7" s="28">
        <f t="shared" ref="M7" si="9">M10+M13</f>
        <v>-8676.9314508420175</v>
      </c>
      <c r="N7" s="28">
        <v>-2573.2814360949301</v>
      </c>
      <c r="O7" s="28">
        <v>-2589.5443045879401</v>
      </c>
      <c r="P7" s="28">
        <v>-3356.7345302338008</v>
      </c>
      <c r="Q7" s="28">
        <v>-2816.5682638262592</v>
      </c>
      <c r="R7" s="28">
        <f t="shared" ref="R7" si="10">R10+R13</f>
        <v>-11336.128534742933</v>
      </c>
      <c r="S7" s="28">
        <v>-2623.8298154905897</v>
      </c>
      <c r="T7" s="28">
        <v>-3574.855687349539</v>
      </c>
      <c r="U7" s="28">
        <v>-3173.3913422868895</v>
      </c>
      <c r="V7" s="28">
        <v>-3136.3454125000503</v>
      </c>
      <c r="W7" s="28">
        <f t="shared" ref="W7" si="11">W10+W13</f>
        <v>-12508.422257627075</v>
      </c>
      <c r="X7" s="28">
        <v>-2116.6350876935899</v>
      </c>
      <c r="Y7" s="28">
        <v>212.28993196083138</v>
      </c>
      <c r="Z7" s="28">
        <v>-462.62099011397049</v>
      </c>
      <c r="AA7" s="28">
        <v>-1019.7457417988589</v>
      </c>
      <c r="AB7" s="28">
        <f t="shared" ref="AB7" si="12">AB10+AB13</f>
        <v>-3386.7118876455861</v>
      </c>
      <c r="AC7" s="28">
        <v>-1885.8413321447988</v>
      </c>
      <c r="AD7" s="28">
        <v>-341.76607535270068</v>
      </c>
      <c r="AE7" s="28">
        <v>399.72546946792272</v>
      </c>
      <c r="AF7" s="28">
        <v>-2016.7089886695403</v>
      </c>
      <c r="AG7" s="28">
        <f t="shared" ref="AG7" si="13">AG10+AG13</f>
        <v>-3844.590926699113</v>
      </c>
      <c r="AH7" s="28">
        <v>-2496.8578942911199</v>
      </c>
      <c r="AI7" s="28">
        <v>-7524.7427558765685</v>
      </c>
      <c r="AJ7" s="28">
        <v>-6664.6871243659389</v>
      </c>
      <c r="AK7" s="28">
        <v>-9438.5394455456699</v>
      </c>
      <c r="AL7" s="28">
        <f t="shared" ref="AL7" si="14">AL10+AL13</f>
        <v>-26124.827220079307</v>
      </c>
      <c r="AM7" s="28">
        <v>-10633.360362639502</v>
      </c>
      <c r="AN7" s="28">
        <v>-8400.3127975953194</v>
      </c>
      <c r="AO7" s="28">
        <v>-9515.1731126532322</v>
      </c>
      <c r="AP7" s="28">
        <v>-9243.80764218267</v>
      </c>
      <c r="AQ7" s="28">
        <f t="shared" ref="AQ7" si="15">AQ10+AQ13</f>
        <v>-37792.653915070732</v>
      </c>
      <c r="AR7" s="28">
        <v>-8410.9914553921681</v>
      </c>
      <c r="AS7" s="28">
        <v>-10429.756044293777</v>
      </c>
      <c r="AT7" s="28">
        <v>-9561.3104665598712</v>
      </c>
      <c r="AU7" s="28">
        <v>-10311.820691568888</v>
      </c>
      <c r="AV7" s="28">
        <f t="shared" ref="AV7" si="16">AV10+AV13</f>
        <v>-38713.878657814697</v>
      </c>
      <c r="AW7" s="40"/>
      <c r="AX7" s="49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</row>
    <row r="8" spans="1:128" s="15" customFormat="1" ht="21.9" customHeight="1">
      <c r="A8" s="27" t="str">
        <f>IF('1'!$A$1=1,B8,C8)</f>
        <v xml:space="preserve">   EXPORTS OF GOODS AND SERVICES</v>
      </c>
      <c r="B8" s="27" t="s">
        <v>2</v>
      </c>
      <c r="C8" s="41" t="s">
        <v>25</v>
      </c>
      <c r="D8" s="16">
        <v>10185.76047762935</v>
      </c>
      <c r="E8" s="16">
        <v>11393.9747476579</v>
      </c>
      <c r="F8" s="28">
        <v>11901.371448674119</v>
      </c>
      <c r="G8" s="28">
        <v>12473.30032303169</v>
      </c>
      <c r="H8" s="28">
        <f t="shared" ref="H8" si="17">H11+H14</f>
        <v>45954.406996993064</v>
      </c>
      <c r="I8" s="16">
        <v>13063.065935189981</v>
      </c>
      <c r="J8" s="16">
        <v>13186.91134656774</v>
      </c>
      <c r="K8" s="16">
        <v>13675.88917619894</v>
      </c>
      <c r="L8" s="16">
        <v>13944.31575953679</v>
      </c>
      <c r="M8" s="16">
        <f t="shared" ref="M8" si="18">M11+M14</f>
        <v>53870.18221749345</v>
      </c>
      <c r="N8" s="16">
        <v>14240.752703607879</v>
      </c>
      <c r="O8" s="16">
        <v>15124.38558626819</v>
      </c>
      <c r="P8" s="16">
        <v>14700.69661375639</v>
      </c>
      <c r="Q8" s="28">
        <v>15018.450539305641</v>
      </c>
      <c r="R8" s="28">
        <f t="shared" ref="R8" si="19">R11+R14</f>
        <v>59084.285442938097</v>
      </c>
      <c r="S8" s="16">
        <v>15489.49421297709</v>
      </c>
      <c r="T8" s="16">
        <v>16161.303938479301</v>
      </c>
      <c r="U8" s="16">
        <v>16437.15753393892</v>
      </c>
      <c r="V8" s="28">
        <v>15445.827421306809</v>
      </c>
      <c r="W8" s="28">
        <f t="shared" ref="W8" si="20">W11+W14</f>
        <v>63533.783106702118</v>
      </c>
      <c r="X8" s="16">
        <v>15672.239292099941</v>
      </c>
      <c r="Y8" s="16">
        <v>13999.27828829292</v>
      </c>
      <c r="Z8" s="16">
        <v>15253.22898246849</v>
      </c>
      <c r="AA8" s="28">
        <v>16117.393239608031</v>
      </c>
      <c r="AB8" s="28">
        <f t="shared" ref="AB8" si="21">AB11+AB14</f>
        <v>61042.139802469392</v>
      </c>
      <c r="AC8" s="28">
        <v>16710.381184000442</v>
      </c>
      <c r="AD8" s="28">
        <v>20432.63092086144</v>
      </c>
      <c r="AE8" s="28">
        <v>22780.752327875871</v>
      </c>
      <c r="AF8" s="28">
        <v>22086.275843564068</v>
      </c>
      <c r="AG8" s="28">
        <f t="shared" ref="AG8" si="22">AG11+AG14</f>
        <v>82010.040276301821</v>
      </c>
      <c r="AH8" s="28">
        <v>17559.003960472419</v>
      </c>
      <c r="AI8" s="28">
        <v>12297.780765886631</v>
      </c>
      <c r="AJ8" s="28">
        <v>14243.884767394631</v>
      </c>
      <c r="AK8" s="28">
        <v>13747.326747477329</v>
      </c>
      <c r="AL8" s="28">
        <f t="shared" ref="AL8" si="23">AL11+AL14</f>
        <v>57847.996241231005</v>
      </c>
      <c r="AM8" s="28">
        <v>13902.347464765209</v>
      </c>
      <c r="AN8" s="28">
        <v>13431.865837820471</v>
      </c>
      <c r="AO8" s="28">
        <v>12160.138899242531</v>
      </c>
      <c r="AP8" s="28">
        <v>12217.280636731579</v>
      </c>
      <c r="AQ8" s="28">
        <f t="shared" ref="AQ8" si="24">AQ11+AQ14</f>
        <v>51711.632838559781</v>
      </c>
      <c r="AR8" s="28">
        <v>14254.919684794291</v>
      </c>
      <c r="AS8" s="28">
        <v>14410.8267662175</v>
      </c>
      <c r="AT8" s="28">
        <v>14404.8663630883</v>
      </c>
      <c r="AU8" s="28">
        <v>13698.651373006191</v>
      </c>
      <c r="AV8" s="28">
        <f t="shared" ref="AV8" si="25">AV11+AV14</f>
        <v>56769.264187106281</v>
      </c>
      <c r="AW8" s="31"/>
      <c r="AX8" s="49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8" s="15" customFormat="1" ht="21.9" customHeight="1">
      <c r="A9" s="27" t="str">
        <f>IF('1'!$A$1=1,B9,C9)</f>
        <v xml:space="preserve">   IMPORTS OF GOODS AND SERVICES</v>
      </c>
      <c r="B9" s="27" t="s">
        <v>3</v>
      </c>
      <c r="C9" s="41" t="s">
        <v>26</v>
      </c>
      <c r="D9" s="16">
        <v>12380.660066357639</v>
      </c>
      <c r="E9" s="16">
        <v>12434.791872722159</v>
      </c>
      <c r="F9" s="28">
        <v>13421.56676660395</v>
      </c>
      <c r="G9" s="28">
        <v>14029.646932125281</v>
      </c>
      <c r="H9" s="28">
        <f t="shared" ref="H9" si="26">H12+H15</f>
        <v>52266.665637809027</v>
      </c>
      <c r="I9" s="16">
        <v>14994.76791409099</v>
      </c>
      <c r="J9" s="16">
        <v>15560.099620084999</v>
      </c>
      <c r="K9" s="16">
        <v>15574.611602920921</v>
      </c>
      <c r="L9" s="16">
        <v>16417.63453123856</v>
      </c>
      <c r="M9" s="16">
        <f t="shared" ref="M9" si="27">M12+M15</f>
        <v>62547.113668335471</v>
      </c>
      <c r="N9" s="16">
        <v>16814.03413970281</v>
      </c>
      <c r="O9" s="16">
        <v>17713.929890856132</v>
      </c>
      <c r="P9" s="16">
        <v>18057.43114399019</v>
      </c>
      <c r="Q9" s="28">
        <v>17835.018803131898</v>
      </c>
      <c r="R9" s="28">
        <f t="shared" ref="R9" si="28">R12+R15</f>
        <v>70420.413977681033</v>
      </c>
      <c r="S9" s="16">
        <v>18113.324028467679</v>
      </c>
      <c r="T9" s="16">
        <v>19736.159625828841</v>
      </c>
      <c r="U9" s="16">
        <v>19610.54887622581</v>
      </c>
      <c r="V9" s="28">
        <v>18582.172833806861</v>
      </c>
      <c r="W9" s="28">
        <f t="shared" ref="W9" si="29">W12+W15</f>
        <v>76042.205364329187</v>
      </c>
      <c r="X9" s="16">
        <v>17788.874379793531</v>
      </c>
      <c r="Y9" s="16">
        <v>13786.988356332089</v>
      </c>
      <c r="Z9" s="16">
        <v>15715.84997258246</v>
      </c>
      <c r="AA9" s="28">
        <v>17137.13898140689</v>
      </c>
      <c r="AB9" s="28">
        <f t="shared" ref="AB9" si="30">AB12+AB15</f>
        <v>64428.851690114971</v>
      </c>
      <c r="AC9" s="28">
        <v>18596.222516145241</v>
      </c>
      <c r="AD9" s="28">
        <v>20774.396996214142</v>
      </c>
      <c r="AE9" s="28">
        <v>22381.026858407949</v>
      </c>
      <c r="AF9" s="28">
        <v>24102.984832233611</v>
      </c>
      <c r="AG9" s="28">
        <f t="shared" ref="AG9" si="31">AG12+AG15</f>
        <v>85854.631203000943</v>
      </c>
      <c r="AH9" s="28">
        <v>20055.861854763541</v>
      </c>
      <c r="AI9" s="28">
        <v>19822.5235217632</v>
      </c>
      <c r="AJ9" s="28">
        <v>20908.57189176057</v>
      </c>
      <c r="AK9" s="28">
        <v>23185.866193023001</v>
      </c>
      <c r="AL9" s="28">
        <f t="shared" ref="AL9" si="32">AL12+AL15</f>
        <v>83972.823461310312</v>
      </c>
      <c r="AM9" s="28">
        <v>24535.707827404709</v>
      </c>
      <c r="AN9" s="28">
        <v>21832.178635415788</v>
      </c>
      <c r="AO9" s="28">
        <v>21675.312011895759</v>
      </c>
      <c r="AP9" s="28">
        <v>21461.088278914249</v>
      </c>
      <c r="AQ9" s="28">
        <f t="shared" ref="AQ9" si="33">AQ12+AQ15</f>
        <v>89504.286753630513</v>
      </c>
      <c r="AR9" s="28">
        <v>22665.911140186457</v>
      </c>
      <c r="AS9" s="28">
        <v>24840.582810511278</v>
      </c>
      <c r="AT9" s="28">
        <v>23966.176829648171</v>
      </c>
      <c r="AU9" s="28">
        <v>24010.472064575079</v>
      </c>
      <c r="AV9" s="28">
        <f t="shared" ref="AV9" si="34">AV12+AV15</f>
        <v>95483.142844920978</v>
      </c>
      <c r="AW9" s="31"/>
      <c r="AX9" s="49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</row>
    <row r="10" spans="1:128" s="17" customFormat="1" ht="21.9" customHeight="1">
      <c r="A10" s="27" t="str">
        <f>IF('1'!$A$1=1,B10,C10)</f>
        <v xml:space="preserve">   BALANCE ON TRADE IN GOODS </v>
      </c>
      <c r="B10" s="27" t="s">
        <v>4</v>
      </c>
      <c r="C10" s="40" t="s">
        <v>27</v>
      </c>
      <c r="D10" s="18">
        <v>-2382.8704088300101</v>
      </c>
      <c r="E10" s="18">
        <v>-1149.8716636745594</v>
      </c>
      <c r="F10" s="18">
        <v>-1490.7281706365193</v>
      </c>
      <c r="G10" s="18">
        <v>-1794.4129086293997</v>
      </c>
      <c r="H10" s="18">
        <f>H11-H12</f>
        <v>-6817.8831517704821</v>
      </c>
      <c r="I10" s="18">
        <v>-2097.4910855403996</v>
      </c>
      <c r="J10" s="18">
        <v>-2602.2569570751093</v>
      </c>
      <c r="K10" s="18">
        <v>-2189.4637067366002</v>
      </c>
      <c r="L10" s="18">
        <v>-2699.4936303475988</v>
      </c>
      <c r="M10" s="18">
        <f t="shared" ref="M10" si="35">M11-M12</f>
        <v>-9588.7053796997061</v>
      </c>
      <c r="N10" s="18">
        <v>-2802.9489140312999</v>
      </c>
      <c r="O10" s="18">
        <v>-2884.4614114663</v>
      </c>
      <c r="P10" s="18">
        <v>-3787.2447986045008</v>
      </c>
      <c r="Q10" s="18">
        <v>-3178.752222839099</v>
      </c>
      <c r="R10" s="18">
        <f t="shared" ref="R10" si="36">R11-R12</f>
        <v>-12653.407346941203</v>
      </c>
      <c r="S10" s="18">
        <v>-3021.9835618328998</v>
      </c>
      <c r="T10" s="18">
        <v>-3950.1167206497994</v>
      </c>
      <c r="U10" s="18">
        <v>-3629.9477533427998</v>
      </c>
      <c r="V10" s="18">
        <v>-3650.0584068727003</v>
      </c>
      <c r="W10" s="18">
        <f t="shared" ref="W10" si="37">W11-W12</f>
        <v>-14252.106442698205</v>
      </c>
      <c r="X10" s="18">
        <v>-2709.9548680138996</v>
      </c>
      <c r="Y10" s="18">
        <v>-1265.0991743355989</v>
      </c>
      <c r="Z10" s="18">
        <v>-1584.3048417030004</v>
      </c>
      <c r="AA10" s="18">
        <v>-2162.1398983434992</v>
      </c>
      <c r="AB10" s="18">
        <f t="shared" ref="AB10" si="38">AB11-AB12</f>
        <v>-7721.4987823959964</v>
      </c>
      <c r="AC10" s="18">
        <v>-2891.3610013714988</v>
      </c>
      <c r="AD10" s="18">
        <v>-1346.9412428550004</v>
      </c>
      <c r="AE10" s="18">
        <v>-587.8928262333975</v>
      </c>
      <c r="AF10" s="18">
        <v>-2990.0251831296009</v>
      </c>
      <c r="AG10" s="18">
        <f t="shared" ref="AG10" si="39">AG11-AG12</f>
        <v>-7816.2202535894903</v>
      </c>
      <c r="AH10" s="18">
        <v>-1958.7820428001996</v>
      </c>
      <c r="AI10" s="18">
        <v>-4211.2490915578182</v>
      </c>
      <c r="AJ10" s="18">
        <v>-3469.1769781213989</v>
      </c>
      <c r="AK10" s="18">
        <v>-5508.2870616023902</v>
      </c>
      <c r="AL10" s="18">
        <f t="shared" ref="AL10" si="40">AL11-AL12</f>
        <v>-15147.495174081814</v>
      </c>
      <c r="AM10" s="18">
        <v>-7220.3452342086002</v>
      </c>
      <c r="AN10" s="18">
        <v>-7107.4521747129893</v>
      </c>
      <c r="AO10" s="18">
        <v>-8271.7806224139713</v>
      </c>
      <c r="AP10" s="18">
        <v>-7874.5075627617407</v>
      </c>
      <c r="AQ10" s="18">
        <f t="shared" ref="AQ10" si="41">AQ11-AQ12</f>
        <v>-30474.085594097312</v>
      </c>
      <c r="AR10" s="18">
        <v>-7142.3953166533083</v>
      </c>
      <c r="AS10" s="18">
        <v>-8955.4212037686575</v>
      </c>
      <c r="AT10" s="18">
        <v>-8028.6313862706011</v>
      </c>
      <c r="AU10" s="18">
        <v>-8815.3199323552581</v>
      </c>
      <c r="AV10" s="18">
        <f t="shared" ref="AV10" si="42">AV11-AV12</f>
        <v>-32941.767839047818</v>
      </c>
      <c r="AW10" s="40"/>
      <c r="AX10" s="49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</row>
    <row r="11" spans="1:128" s="19" customFormat="1" ht="21.9" customHeight="1">
      <c r="A11" s="27" t="str">
        <f>IF('1'!$A$1=1,B11,C11)</f>
        <v xml:space="preserve">       EXPORTS OF GOODS</v>
      </c>
      <c r="B11" s="33" t="s">
        <v>5</v>
      </c>
      <c r="C11" s="28" t="s">
        <v>28</v>
      </c>
      <c r="D11" s="16">
        <v>7128.6981729637801</v>
      </c>
      <c r="E11" s="16">
        <v>8354.61221942669</v>
      </c>
      <c r="F11" s="28">
        <v>8824.5270872820802</v>
      </c>
      <c r="G11" s="28">
        <v>9203.829356495</v>
      </c>
      <c r="H11" s="28">
        <f>SUM(D11:G11)</f>
        <v>33511.666836167555</v>
      </c>
      <c r="I11" s="16">
        <v>9687.6863931236003</v>
      </c>
      <c r="J11" s="16">
        <v>9644.2322578829899</v>
      </c>
      <c r="K11" s="16">
        <v>10021.4835485932</v>
      </c>
      <c r="L11" s="16">
        <v>10295.0116431817</v>
      </c>
      <c r="M11" s="16">
        <f>SUM(I11:L11)</f>
        <v>39648.413842781491</v>
      </c>
      <c r="N11" s="16">
        <v>10501.5614480518</v>
      </c>
      <c r="O11" s="16">
        <v>11184.731982584</v>
      </c>
      <c r="P11" s="16">
        <v>10607.6426754357</v>
      </c>
      <c r="Q11" s="28">
        <v>10984.3735103581</v>
      </c>
      <c r="R11" s="28">
        <f>SUM(N11:Q11)</f>
        <v>43278.3096164296</v>
      </c>
      <c r="S11" s="16">
        <v>11353.1092827459</v>
      </c>
      <c r="T11" s="16">
        <v>11748.743942793901</v>
      </c>
      <c r="U11" s="16">
        <v>11938.197312922901</v>
      </c>
      <c r="V11" s="28">
        <v>11050.578065346799</v>
      </c>
      <c r="W11" s="28">
        <f>SUM(S11:V11)</f>
        <v>46090.628603809499</v>
      </c>
      <c r="X11" s="16">
        <v>11427.1438018561</v>
      </c>
      <c r="Y11" s="16">
        <v>10503.493893962301</v>
      </c>
      <c r="Z11" s="16">
        <v>11439.0026241291</v>
      </c>
      <c r="AA11" s="28">
        <v>12108.082954821901</v>
      </c>
      <c r="AB11" s="28">
        <f>SUM(X11:AA11)</f>
        <v>45477.723274769407</v>
      </c>
      <c r="AC11" s="28">
        <v>12651.865713626001</v>
      </c>
      <c r="AD11" s="28">
        <v>15989.165590061801</v>
      </c>
      <c r="AE11" s="28">
        <v>17919.397382566302</v>
      </c>
      <c r="AF11" s="28">
        <v>17097.370717062699</v>
      </c>
      <c r="AG11" s="28">
        <f>SUM(AC11:AF11)</f>
        <v>63657.799403316807</v>
      </c>
      <c r="AH11" s="28">
        <v>12753.8046005051</v>
      </c>
      <c r="AI11" s="28">
        <v>8421.9597199593809</v>
      </c>
      <c r="AJ11" s="28">
        <v>10306.532780653701</v>
      </c>
      <c r="AK11" s="28">
        <v>9711.1272645153094</v>
      </c>
      <c r="AL11" s="28">
        <f>SUM(AH11:AK11)</f>
        <v>41193.424365633487</v>
      </c>
      <c r="AM11" s="28">
        <v>9761.0721614328995</v>
      </c>
      <c r="AN11" s="28">
        <v>9227.7042578486107</v>
      </c>
      <c r="AO11" s="28">
        <v>8026.6882322541296</v>
      </c>
      <c r="AP11" s="28">
        <v>8077.6589174122601</v>
      </c>
      <c r="AQ11" s="28">
        <f>SUM(AM11:AP11)</f>
        <v>35093.123568947893</v>
      </c>
      <c r="AR11" s="28">
        <v>9865.8129645330901</v>
      </c>
      <c r="AS11" s="28">
        <v>9976.3409880345407</v>
      </c>
      <c r="AT11" s="28">
        <v>10072.7189605776</v>
      </c>
      <c r="AU11" s="28">
        <v>9528.4116704158405</v>
      </c>
      <c r="AV11" s="28">
        <f>SUM(AR11:AU11)</f>
        <v>39443.284583561071</v>
      </c>
      <c r="AW11" s="28"/>
      <c r="AX11" s="49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</row>
    <row r="12" spans="1:128" s="19" customFormat="1" ht="21.9" customHeight="1">
      <c r="A12" s="27" t="str">
        <f>IF('1'!$A$1=1,B12,C12)</f>
        <v xml:space="preserve">       IMPORTS OF GOODS</v>
      </c>
      <c r="B12" s="33" t="s">
        <v>6</v>
      </c>
      <c r="C12" s="28" t="s">
        <v>29</v>
      </c>
      <c r="D12" s="16">
        <v>9511.5685817937901</v>
      </c>
      <c r="E12" s="16">
        <v>9504.4838831012494</v>
      </c>
      <c r="F12" s="28">
        <v>10315.255257918599</v>
      </c>
      <c r="G12" s="28">
        <v>10998.2422651244</v>
      </c>
      <c r="H12" s="28">
        <f>SUM(D12:G12)</f>
        <v>40329.549987938037</v>
      </c>
      <c r="I12" s="16">
        <v>11785.177478664</v>
      </c>
      <c r="J12" s="16">
        <v>12246.489214958099</v>
      </c>
      <c r="K12" s="16">
        <v>12210.9472553298</v>
      </c>
      <c r="L12" s="16">
        <v>12994.505273529299</v>
      </c>
      <c r="M12" s="16">
        <f>SUM(I12:L12)</f>
        <v>49237.119222481197</v>
      </c>
      <c r="N12" s="16">
        <v>13304.5103620831</v>
      </c>
      <c r="O12" s="16">
        <v>14069.1933940503</v>
      </c>
      <c r="P12" s="16">
        <v>14394.887474040201</v>
      </c>
      <c r="Q12" s="28">
        <v>14163.125733197199</v>
      </c>
      <c r="R12" s="28">
        <f>SUM(N12:Q12)</f>
        <v>55931.716963370804</v>
      </c>
      <c r="S12" s="16">
        <v>14375.092844578799</v>
      </c>
      <c r="T12" s="16">
        <v>15698.8606634437</v>
      </c>
      <c r="U12" s="16">
        <v>15568.145066265701</v>
      </c>
      <c r="V12" s="28">
        <v>14700.636472219499</v>
      </c>
      <c r="W12" s="28">
        <f>SUM(S12:V12)</f>
        <v>60342.735046507703</v>
      </c>
      <c r="X12" s="16">
        <v>14137.09866987</v>
      </c>
      <c r="Y12" s="16">
        <v>11768.5930682979</v>
      </c>
      <c r="Z12" s="16">
        <v>13023.3074658321</v>
      </c>
      <c r="AA12" s="28">
        <v>14270.2228531654</v>
      </c>
      <c r="AB12" s="28">
        <f>SUM(X12:AA12)</f>
        <v>53199.222057165403</v>
      </c>
      <c r="AC12" s="28">
        <v>15543.2267149975</v>
      </c>
      <c r="AD12" s="28">
        <v>17336.106832916801</v>
      </c>
      <c r="AE12" s="28">
        <v>18507.290208799699</v>
      </c>
      <c r="AF12" s="28">
        <v>20087.395900192299</v>
      </c>
      <c r="AG12" s="28">
        <f>SUM(AC12:AF12)</f>
        <v>71474.019656906297</v>
      </c>
      <c r="AH12" s="28">
        <v>14712.5866433053</v>
      </c>
      <c r="AI12" s="28">
        <v>12633.208811517199</v>
      </c>
      <c r="AJ12" s="28">
        <v>13775.7097587751</v>
      </c>
      <c r="AK12" s="28">
        <v>15219.4143261177</v>
      </c>
      <c r="AL12" s="28">
        <f>SUM(AH12:AK12)</f>
        <v>56340.919539715302</v>
      </c>
      <c r="AM12" s="28">
        <v>16981.4173956415</v>
      </c>
      <c r="AN12" s="28">
        <v>16335.1564325616</v>
      </c>
      <c r="AO12" s="28">
        <v>16298.468854668101</v>
      </c>
      <c r="AP12" s="28">
        <v>15952.166480174001</v>
      </c>
      <c r="AQ12" s="28">
        <f>SUM(AM12:AP12)</f>
        <v>65567.209163045205</v>
      </c>
      <c r="AR12" s="28">
        <v>17008.208281186398</v>
      </c>
      <c r="AS12" s="28">
        <v>18931.762191803198</v>
      </c>
      <c r="AT12" s="28">
        <v>18101.350346848201</v>
      </c>
      <c r="AU12" s="28">
        <v>18343.731602771099</v>
      </c>
      <c r="AV12" s="28">
        <f>SUM(AR12:AU12)</f>
        <v>72385.052422608889</v>
      </c>
      <c r="AW12" s="28"/>
      <c r="AX12" s="49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</row>
    <row r="13" spans="1:128" s="18" customFormat="1" ht="21.9" customHeight="1">
      <c r="A13" s="27" t="str">
        <f>IF('1'!$A$1=1,B13,C13)</f>
        <v xml:space="preserve">  BALANCE ON TRADE IN SERVICES </v>
      </c>
      <c r="B13" s="30" t="s">
        <v>7</v>
      </c>
      <c r="C13" s="18" t="s">
        <v>30</v>
      </c>
      <c r="D13" s="18">
        <v>187.97082010172016</v>
      </c>
      <c r="E13" s="18">
        <v>109.05453861029991</v>
      </c>
      <c r="F13" s="18">
        <v>-29.467147293310063</v>
      </c>
      <c r="G13" s="18">
        <v>238.06629953580978</v>
      </c>
      <c r="H13" s="18">
        <f t="shared" ref="H13" si="43">H14-H15</f>
        <v>505.62451095451979</v>
      </c>
      <c r="I13" s="29">
        <v>165.78910663938996</v>
      </c>
      <c r="J13" s="29">
        <v>229.06868355784991</v>
      </c>
      <c r="K13" s="29">
        <v>290.74128001461986</v>
      </c>
      <c r="L13" s="29">
        <v>226.17485864583023</v>
      </c>
      <c r="M13" s="29">
        <f t="shared" ref="M13:W13" si="44">M14-M15</f>
        <v>911.77392885768859</v>
      </c>
      <c r="N13" s="18">
        <v>229.66747793636978</v>
      </c>
      <c r="O13" s="18">
        <v>294.91710687835985</v>
      </c>
      <c r="P13" s="18">
        <v>430.51026837070003</v>
      </c>
      <c r="Q13" s="18">
        <v>362.18395901283975</v>
      </c>
      <c r="R13" s="18">
        <f t="shared" si="44"/>
        <v>1317.2788121982703</v>
      </c>
      <c r="S13" s="18">
        <v>398.15374634231011</v>
      </c>
      <c r="T13" s="18">
        <v>375.26103330026035</v>
      </c>
      <c r="U13" s="18">
        <v>456.5564110559103</v>
      </c>
      <c r="V13" s="18">
        <v>513.71299437264997</v>
      </c>
      <c r="W13" s="18">
        <f t="shared" si="44"/>
        <v>1743.6841850711298</v>
      </c>
      <c r="X13" s="18">
        <v>593.31978032030975</v>
      </c>
      <c r="Y13" s="18">
        <v>1477.3891062964303</v>
      </c>
      <c r="Z13" s="18">
        <v>1121.6838515890299</v>
      </c>
      <c r="AA13" s="18">
        <v>1142.3941565446403</v>
      </c>
      <c r="AB13" s="18">
        <f t="shared" ref="AB13" si="45">AB14-AB15</f>
        <v>4334.7868947504103</v>
      </c>
      <c r="AC13" s="18">
        <v>1005.5196692267</v>
      </c>
      <c r="AD13" s="18">
        <v>1005.1751675022997</v>
      </c>
      <c r="AE13" s="18">
        <v>987.61829570132022</v>
      </c>
      <c r="AF13" s="18">
        <v>973.31619446006061</v>
      </c>
      <c r="AG13" s="18">
        <f>AG14-AG15</f>
        <v>3971.6293268903773</v>
      </c>
      <c r="AH13" s="18">
        <v>-538.07585149092029</v>
      </c>
      <c r="AI13" s="18">
        <v>-3313.4936643187498</v>
      </c>
      <c r="AJ13" s="18">
        <v>-3195.5101462445405</v>
      </c>
      <c r="AK13" s="18">
        <v>-3930.2523839432806</v>
      </c>
      <c r="AL13" s="18">
        <f t="shared" ref="AL13" si="46">AL14-AL15</f>
        <v>-10977.332045997493</v>
      </c>
      <c r="AM13" s="18">
        <v>-3413.0151284309004</v>
      </c>
      <c r="AN13" s="18">
        <v>-1292.8606228823301</v>
      </c>
      <c r="AO13" s="18">
        <v>-1243.39249023926</v>
      </c>
      <c r="AP13" s="18">
        <v>-1369.3000794209302</v>
      </c>
      <c r="AQ13" s="18">
        <f t="shared" ref="AQ13:AV13" si="47">AQ14-AQ15</f>
        <v>-7318.5683209734198</v>
      </c>
      <c r="AR13" s="18">
        <v>-1268.5961387388597</v>
      </c>
      <c r="AS13" s="18">
        <v>-1474.3348405251199</v>
      </c>
      <c r="AT13" s="18">
        <v>-1532.6790802892701</v>
      </c>
      <c r="AU13" s="18">
        <v>-1496.5007592136299</v>
      </c>
      <c r="AV13" s="18">
        <f t="shared" si="47"/>
        <v>-5772.1108187668797</v>
      </c>
      <c r="AX13" s="49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</row>
    <row r="14" spans="1:128" s="19" customFormat="1" ht="21.9" customHeight="1">
      <c r="A14" s="27" t="str">
        <f>IF('1'!$A$1=1,B14,C14)</f>
        <v xml:space="preserve">       EXPORTS OF SERVICES</v>
      </c>
      <c r="B14" s="33" t="s">
        <v>8</v>
      </c>
      <c r="C14" s="28" t="s">
        <v>31</v>
      </c>
      <c r="D14" s="16">
        <v>3057.0623046655701</v>
      </c>
      <c r="E14" s="16">
        <v>3039.36252823121</v>
      </c>
      <c r="F14" s="28">
        <v>3076.8443613920399</v>
      </c>
      <c r="G14" s="28">
        <v>3269.47096653669</v>
      </c>
      <c r="H14" s="28">
        <f>SUM(D14:G14)</f>
        <v>12442.74016082551</v>
      </c>
      <c r="I14" s="16">
        <v>3375.3795420663801</v>
      </c>
      <c r="J14" s="16">
        <v>3542.6790886847498</v>
      </c>
      <c r="K14" s="16">
        <v>3654.4056276057399</v>
      </c>
      <c r="L14" s="16">
        <v>3649.3041163550902</v>
      </c>
      <c r="M14" s="16">
        <f>SUM(I14:L14)</f>
        <v>14221.768374711959</v>
      </c>
      <c r="N14" s="16">
        <v>3739.1912555560798</v>
      </c>
      <c r="O14" s="16">
        <v>3939.6536036841899</v>
      </c>
      <c r="P14" s="16">
        <v>4093.0539383206901</v>
      </c>
      <c r="Q14" s="28">
        <v>4034.0770289475399</v>
      </c>
      <c r="R14" s="28">
        <f>SUM(N14:Q14)</f>
        <v>15805.9758265085</v>
      </c>
      <c r="S14" s="16">
        <v>4136.3849302311901</v>
      </c>
      <c r="T14" s="16">
        <v>4412.5599956854003</v>
      </c>
      <c r="U14" s="16">
        <v>4498.9602210160201</v>
      </c>
      <c r="V14" s="28">
        <v>4395.2493559600098</v>
      </c>
      <c r="W14" s="28">
        <f>SUM(S14:V14)</f>
        <v>17443.154502892619</v>
      </c>
      <c r="X14" s="16">
        <v>4245.0954902438398</v>
      </c>
      <c r="Y14" s="16">
        <v>3495.7843943306202</v>
      </c>
      <c r="Z14" s="16">
        <v>3814.2263583393901</v>
      </c>
      <c r="AA14" s="28">
        <v>4009.3102847861301</v>
      </c>
      <c r="AB14" s="28">
        <f>SUM(X14:AA14)</f>
        <v>15564.416527699981</v>
      </c>
      <c r="AC14" s="28">
        <v>4058.5154703744402</v>
      </c>
      <c r="AD14" s="28">
        <v>4443.4653307996396</v>
      </c>
      <c r="AE14" s="28">
        <v>4861.3549453095702</v>
      </c>
      <c r="AF14" s="28">
        <v>4988.9051265013704</v>
      </c>
      <c r="AG14" s="28">
        <f>SUM(AC14:AF14)</f>
        <v>18352.240872985018</v>
      </c>
      <c r="AH14" s="28">
        <v>4805.1993599673197</v>
      </c>
      <c r="AI14" s="28">
        <v>3875.82104592725</v>
      </c>
      <c r="AJ14" s="28">
        <v>3937.35198674093</v>
      </c>
      <c r="AK14" s="28">
        <v>4036.1994829620198</v>
      </c>
      <c r="AL14" s="28">
        <f>SUM(AH14:AK14)</f>
        <v>16654.571875597518</v>
      </c>
      <c r="AM14" s="28">
        <v>4141.2753033323097</v>
      </c>
      <c r="AN14" s="28">
        <v>4204.1615799718602</v>
      </c>
      <c r="AO14" s="28">
        <v>4133.4506669884004</v>
      </c>
      <c r="AP14" s="28">
        <v>4139.6217193193197</v>
      </c>
      <c r="AQ14" s="28">
        <f>SUM(AM14:AP14)</f>
        <v>16618.509269611888</v>
      </c>
      <c r="AR14" s="28">
        <v>4389.1067202612003</v>
      </c>
      <c r="AS14" s="28">
        <v>4434.4857781829596</v>
      </c>
      <c r="AT14" s="28">
        <v>4332.1474025107</v>
      </c>
      <c r="AU14" s="28">
        <v>4170.2397025903501</v>
      </c>
      <c r="AV14" s="28">
        <f>SUM(AR14:AU14)</f>
        <v>17325.979603545209</v>
      </c>
      <c r="AW14" s="28"/>
      <c r="AX14" s="49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</row>
    <row r="15" spans="1:128" s="19" customFormat="1" ht="21.9" customHeight="1">
      <c r="A15" s="27" t="str">
        <f>IF('1'!$A$1=1,B15,C15)</f>
        <v xml:space="preserve">       IMPORTS OF SERVICES</v>
      </c>
      <c r="B15" s="33" t="s">
        <v>9</v>
      </c>
      <c r="C15" s="28" t="s">
        <v>32</v>
      </c>
      <c r="D15" s="16">
        <v>2869.0914845638499</v>
      </c>
      <c r="E15" s="16">
        <v>2930.3079896209101</v>
      </c>
      <c r="F15" s="28">
        <v>3106.31150868535</v>
      </c>
      <c r="G15" s="28">
        <v>3031.4046670008802</v>
      </c>
      <c r="H15" s="28">
        <f>SUM(D15:G15)</f>
        <v>11937.11564987099</v>
      </c>
      <c r="I15" s="16">
        <v>3209.5904354269901</v>
      </c>
      <c r="J15" s="16">
        <v>3313.6104051268999</v>
      </c>
      <c r="K15" s="16">
        <v>3363.6643475911201</v>
      </c>
      <c r="L15" s="16">
        <v>3423.1292577092599</v>
      </c>
      <c r="M15" s="16">
        <f>SUM(I15:L15)</f>
        <v>13309.99444585427</v>
      </c>
      <c r="N15" s="16">
        <v>3509.52377761971</v>
      </c>
      <c r="O15" s="16">
        <v>3644.73649680583</v>
      </c>
      <c r="P15" s="16">
        <v>3662.5436699499901</v>
      </c>
      <c r="Q15" s="28">
        <v>3671.8930699347002</v>
      </c>
      <c r="R15" s="28">
        <f>SUM(N15:Q15)</f>
        <v>14488.69701431023</v>
      </c>
      <c r="S15" s="16">
        <v>3738.23118388888</v>
      </c>
      <c r="T15" s="16">
        <v>4037.2989623851399</v>
      </c>
      <c r="U15" s="16">
        <v>4042.4038099601098</v>
      </c>
      <c r="V15" s="28">
        <v>3881.5363615873598</v>
      </c>
      <c r="W15" s="28">
        <f>SUM(S15:V15)</f>
        <v>15699.47031782149</v>
      </c>
      <c r="X15" s="16">
        <v>3651.77570992353</v>
      </c>
      <c r="Y15" s="16">
        <v>2018.3952880341899</v>
      </c>
      <c r="Z15" s="16">
        <v>2692.5425067503602</v>
      </c>
      <c r="AA15" s="28">
        <v>2866.9161282414898</v>
      </c>
      <c r="AB15" s="28">
        <f>SUM(X15:AA15)</f>
        <v>11229.629632949571</v>
      </c>
      <c r="AC15" s="28">
        <v>3052.9958011477402</v>
      </c>
      <c r="AD15" s="28">
        <v>3438.2901632973399</v>
      </c>
      <c r="AE15" s="28">
        <v>3873.73664960825</v>
      </c>
      <c r="AF15" s="28">
        <v>4015.5889320413098</v>
      </c>
      <c r="AG15" s="28">
        <f>SUM(AC15:AF15)</f>
        <v>14380.61154609464</v>
      </c>
      <c r="AH15" s="28">
        <v>5343.2752114582399</v>
      </c>
      <c r="AI15" s="28">
        <v>7189.3147102459998</v>
      </c>
      <c r="AJ15" s="28">
        <v>7132.8621329854705</v>
      </c>
      <c r="AK15" s="28">
        <v>7966.4518669053004</v>
      </c>
      <c r="AL15" s="28">
        <f>SUM(AH15:AK15)</f>
        <v>27631.903921595011</v>
      </c>
      <c r="AM15" s="28">
        <v>7554.2904317632101</v>
      </c>
      <c r="AN15" s="28">
        <v>5497.0222028541903</v>
      </c>
      <c r="AO15" s="28">
        <v>5376.8431572276604</v>
      </c>
      <c r="AP15" s="28">
        <v>5508.9217987402499</v>
      </c>
      <c r="AQ15" s="28">
        <f>SUM(AM15:AP15)</f>
        <v>23937.077590585308</v>
      </c>
      <c r="AR15" s="28">
        <v>5657.70285900006</v>
      </c>
      <c r="AS15" s="28">
        <v>5908.8206187080796</v>
      </c>
      <c r="AT15" s="28">
        <v>5864.8264827999701</v>
      </c>
      <c r="AU15" s="28">
        <v>5666.74046180398</v>
      </c>
      <c r="AV15" s="28">
        <f>SUM(AR15:AU15)</f>
        <v>23098.090422312089</v>
      </c>
      <c r="AW15" s="28"/>
      <c r="AX15" s="49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</row>
    <row r="16" spans="1:128" s="18" customFormat="1" ht="21.9" customHeight="1">
      <c r="A16" s="27" t="str">
        <f>IF('1'!$A$1=1,B16,C16)</f>
        <v xml:space="preserve">  BALANCE ON PRIMARY INCOME </v>
      </c>
      <c r="B16" s="30" t="s">
        <v>21</v>
      </c>
      <c r="C16" s="18" t="s">
        <v>33</v>
      </c>
      <c r="D16" s="18">
        <v>1004.615619367697</v>
      </c>
      <c r="E16" s="18">
        <v>-732.27614612459001</v>
      </c>
      <c r="F16" s="18">
        <v>-46.960090883249904</v>
      </c>
      <c r="G16" s="18">
        <v>495.97022147138</v>
      </c>
      <c r="H16" s="18">
        <f t="shared" ref="H16" si="48">H17-H18</f>
        <v>721.34960383123689</v>
      </c>
      <c r="I16" s="29">
        <v>-93.851841854479972</v>
      </c>
      <c r="J16" s="29">
        <v>594.32849794669983</v>
      </c>
      <c r="K16" s="29">
        <v>521.28602853658003</v>
      </c>
      <c r="L16" s="29">
        <v>636.28388089625969</v>
      </c>
      <c r="M16" s="29">
        <f t="shared" ref="M16:R16" si="49">M17-M18</f>
        <v>1658.04656552506</v>
      </c>
      <c r="N16" s="18">
        <v>-482.93513693400018</v>
      </c>
      <c r="O16" s="18">
        <v>753.99349392191971</v>
      </c>
      <c r="P16" s="18">
        <v>1036.2535410206599</v>
      </c>
      <c r="Q16" s="18">
        <v>120.67941397402001</v>
      </c>
      <c r="R16" s="18">
        <f t="shared" si="49"/>
        <v>1427.9913119825997</v>
      </c>
      <c r="S16" s="18">
        <v>808.02465853670992</v>
      </c>
      <c r="T16" s="18">
        <v>781.01601166923001</v>
      </c>
      <c r="U16" s="18">
        <v>-777.55721634573956</v>
      </c>
      <c r="V16" s="18">
        <v>1003.47140883558</v>
      </c>
      <c r="W16" s="18">
        <f>W17-W18</f>
        <v>1814.9548626957785</v>
      </c>
      <c r="X16" s="18">
        <v>2458.8505152841931</v>
      </c>
      <c r="Y16" s="18">
        <v>186.25404094787973</v>
      </c>
      <c r="Z16" s="18">
        <v>430.94626122430964</v>
      </c>
      <c r="AA16" s="18">
        <v>342.46289050777023</v>
      </c>
      <c r="AB16" s="18">
        <f t="shared" ref="AB16" si="50">AB17-AB18</f>
        <v>3418.5137079641518</v>
      </c>
      <c r="AC16" s="18">
        <v>-385.61881081980027</v>
      </c>
      <c r="AD16" s="18">
        <v>-1526.6240219128204</v>
      </c>
      <c r="AE16" s="18">
        <v>-2287.23674952698</v>
      </c>
      <c r="AF16" s="18">
        <v>-1654.1976791989796</v>
      </c>
      <c r="AG16" s="18">
        <f>AG17-AG18</f>
        <v>-5853.6772614585807</v>
      </c>
      <c r="AH16" s="18">
        <v>1563.89514909883</v>
      </c>
      <c r="AI16" s="18">
        <v>2171.78585834864</v>
      </c>
      <c r="AJ16" s="18">
        <v>2637.0415724411869</v>
      </c>
      <c r="AK16" s="18">
        <v>2209.3599069033098</v>
      </c>
      <c r="AL16" s="18">
        <f t="shared" ref="AL16" si="51">AL17-AL18</f>
        <v>8582.0824867919673</v>
      </c>
      <c r="AM16" s="18">
        <v>1501.69563695221</v>
      </c>
      <c r="AN16" s="18">
        <v>1202.3698625540101</v>
      </c>
      <c r="AO16" s="18">
        <v>710.41123187342009</v>
      </c>
      <c r="AP16" s="18">
        <v>1618.69900088948</v>
      </c>
      <c r="AQ16" s="18">
        <f t="shared" ref="AQ16:AV16" si="52">AQ17-AQ18</f>
        <v>5033.175732269121</v>
      </c>
      <c r="AR16" s="18">
        <v>252.76337747837988</v>
      </c>
      <c r="AS16" s="18">
        <v>351.81450734824011</v>
      </c>
      <c r="AT16" s="18">
        <v>69.31418180656965</v>
      </c>
      <c r="AU16" s="18">
        <v>-176.2160660950899</v>
      </c>
      <c r="AV16" s="18">
        <f t="shared" si="52"/>
        <v>497.6760005381002</v>
      </c>
      <c r="AX16" s="49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</row>
    <row r="17" spans="1:126" s="19" customFormat="1" ht="21.9" customHeight="1">
      <c r="A17" s="27" t="str">
        <f>IF('1'!$A$1=1,B17,C17)</f>
        <v xml:space="preserve">        Receipts</v>
      </c>
      <c r="B17" s="33" t="s">
        <v>10</v>
      </c>
      <c r="C17" s="28" t="s">
        <v>34</v>
      </c>
      <c r="D17" s="16">
        <v>1513.7854007552801</v>
      </c>
      <c r="E17" s="16">
        <v>1688.19181863117</v>
      </c>
      <c r="F17" s="28">
        <v>1809.4422997362601</v>
      </c>
      <c r="G17" s="28">
        <v>1855.7211117306599</v>
      </c>
      <c r="H17" s="28">
        <f>SUM(D17:G17)</f>
        <v>6867.1406308533697</v>
      </c>
      <c r="I17" s="16">
        <v>1935.0940120044099</v>
      </c>
      <c r="J17" s="16">
        <v>2302.8638457719799</v>
      </c>
      <c r="K17" s="16">
        <v>2446.4004086131599</v>
      </c>
      <c r="L17" s="16">
        <v>2613.5803424208898</v>
      </c>
      <c r="M17" s="16">
        <f>SUM(I17:L17)</f>
        <v>9297.9386088104402</v>
      </c>
      <c r="N17" s="16">
        <v>2786.4008326840599</v>
      </c>
      <c r="O17" s="16">
        <v>2870.7713322325899</v>
      </c>
      <c r="P17" s="16">
        <v>3041.6133833038598</v>
      </c>
      <c r="Q17" s="28">
        <v>3161.67910344457</v>
      </c>
      <c r="R17" s="28">
        <f>SUM(N17:Q17)</f>
        <v>11860.464651665081</v>
      </c>
      <c r="S17" s="16">
        <v>3146.9764550231198</v>
      </c>
      <c r="T17" s="16">
        <v>3299.6986930795701</v>
      </c>
      <c r="U17" s="16">
        <v>3461.58967031361</v>
      </c>
      <c r="V17" s="28">
        <v>3394.9931752309099</v>
      </c>
      <c r="W17" s="28">
        <f>SUM(S17:V17)</f>
        <v>13303.257993647208</v>
      </c>
      <c r="X17" s="16">
        <v>3220.0410651878601</v>
      </c>
      <c r="Y17" s="16">
        <v>2795.13800155114</v>
      </c>
      <c r="Z17" s="16">
        <v>2960.2224189417998</v>
      </c>
      <c r="AA17" s="28">
        <v>3224.7889614851301</v>
      </c>
      <c r="AB17" s="28">
        <f>SUM(X17:AA17)</f>
        <v>12200.190447165929</v>
      </c>
      <c r="AC17" s="28">
        <v>3513.2534186647499</v>
      </c>
      <c r="AD17" s="28">
        <v>3632.6718649709901</v>
      </c>
      <c r="AE17" s="28">
        <v>3354.6681503965601</v>
      </c>
      <c r="AF17" s="28">
        <v>3527.14770650536</v>
      </c>
      <c r="AG17" s="28">
        <f>SUM(AC17:AF17)</f>
        <v>14027.741140537661</v>
      </c>
      <c r="AH17" s="28">
        <v>3414.1856797703099</v>
      </c>
      <c r="AI17" s="28">
        <v>3272.75064791569</v>
      </c>
      <c r="AJ17" s="28">
        <v>3207.1400280258799</v>
      </c>
      <c r="AK17" s="28">
        <v>3273.7491812286098</v>
      </c>
      <c r="AL17" s="28">
        <f>SUM(AH17:AK17)</f>
        <v>13167.825536940491</v>
      </c>
      <c r="AM17" s="28">
        <v>3347.1294563162101</v>
      </c>
      <c r="AN17" s="28">
        <v>3171.1267320470802</v>
      </c>
      <c r="AO17" s="28">
        <v>3016.1541990317501</v>
      </c>
      <c r="AP17" s="28">
        <v>2794.7620616900799</v>
      </c>
      <c r="AQ17" s="28">
        <f>SUM(AM17:AP17)</f>
        <v>12329.172449085121</v>
      </c>
      <c r="AR17" s="28">
        <v>2583.6213074208899</v>
      </c>
      <c r="AS17" s="28">
        <v>2504.1116843289201</v>
      </c>
      <c r="AT17" s="28">
        <v>2343.6486179285898</v>
      </c>
      <c r="AU17" s="28">
        <v>2150.21236093073</v>
      </c>
      <c r="AV17" s="28">
        <f>SUM(AR17:AU17)</f>
        <v>9581.5939706091303</v>
      </c>
      <c r="AW17" s="28"/>
      <c r="AX17" s="49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</row>
    <row r="18" spans="1:126" s="19" customFormat="1" ht="21.9" customHeight="1">
      <c r="A18" s="27" t="str">
        <f>IF('1'!$A$1=1,B18,C18)</f>
        <v xml:space="preserve">        Payments</v>
      </c>
      <c r="B18" s="33" t="s">
        <v>11</v>
      </c>
      <c r="C18" s="28" t="s">
        <v>35</v>
      </c>
      <c r="D18" s="16">
        <v>509.16978138758299</v>
      </c>
      <c r="E18" s="16">
        <v>2420.46796475576</v>
      </c>
      <c r="F18" s="28">
        <v>1856.40239061951</v>
      </c>
      <c r="G18" s="28">
        <v>1359.7508902592799</v>
      </c>
      <c r="H18" s="28">
        <f>SUM(D18:G18)</f>
        <v>6145.7910270221328</v>
      </c>
      <c r="I18" s="16">
        <v>2028.9458538588899</v>
      </c>
      <c r="J18" s="16">
        <v>1708.53534782528</v>
      </c>
      <c r="K18" s="16">
        <v>1925.1143800765799</v>
      </c>
      <c r="L18" s="16">
        <v>1977.2964615246301</v>
      </c>
      <c r="M18" s="16">
        <f>SUM(I18:L18)</f>
        <v>7639.8920432853802</v>
      </c>
      <c r="N18" s="16">
        <v>3269.3359696180601</v>
      </c>
      <c r="O18" s="16">
        <v>2116.7778383106702</v>
      </c>
      <c r="P18" s="16">
        <v>2005.3598422831999</v>
      </c>
      <c r="Q18" s="28">
        <v>3040.99968947055</v>
      </c>
      <c r="R18" s="28">
        <f>SUM(N18:Q18)</f>
        <v>10432.473339682481</v>
      </c>
      <c r="S18" s="16">
        <v>2338.9517964864099</v>
      </c>
      <c r="T18" s="16">
        <v>2518.6826814103401</v>
      </c>
      <c r="U18" s="16">
        <v>4239.1468866593495</v>
      </c>
      <c r="V18" s="28">
        <v>2391.5217663953299</v>
      </c>
      <c r="W18" s="28">
        <f>SUM(S18:V18)</f>
        <v>11488.30313095143</v>
      </c>
      <c r="X18" s="16">
        <v>761.19054990366703</v>
      </c>
      <c r="Y18" s="16">
        <v>2608.8839606032602</v>
      </c>
      <c r="Z18" s="16">
        <v>2529.2761577174902</v>
      </c>
      <c r="AA18" s="28">
        <v>2882.3260709773599</v>
      </c>
      <c r="AB18" s="28">
        <f>SUM(X18:AA18)</f>
        <v>8781.6767392017773</v>
      </c>
      <c r="AC18" s="28">
        <v>3898.8722294845502</v>
      </c>
      <c r="AD18" s="28">
        <v>5159.2958868838105</v>
      </c>
      <c r="AE18" s="28">
        <v>5641.9048999235401</v>
      </c>
      <c r="AF18" s="28">
        <v>5181.3453857043396</v>
      </c>
      <c r="AG18" s="28">
        <f>SUM(AC18:AF18)</f>
        <v>19881.418401996241</v>
      </c>
      <c r="AH18" s="38">
        <v>1850.2905306714799</v>
      </c>
      <c r="AI18" s="28">
        <v>1100.96478956705</v>
      </c>
      <c r="AJ18" s="38">
        <v>570.09845558469306</v>
      </c>
      <c r="AK18" s="28">
        <v>1064.3892743253</v>
      </c>
      <c r="AL18" s="28">
        <f>SUM(AH18:AK18)</f>
        <v>4585.7430501485233</v>
      </c>
      <c r="AM18" s="28">
        <v>1845.4338193640001</v>
      </c>
      <c r="AN18" s="28">
        <v>1968.7568694930701</v>
      </c>
      <c r="AO18" s="28">
        <v>2305.74296715833</v>
      </c>
      <c r="AP18" s="28">
        <v>1176.0630608005999</v>
      </c>
      <c r="AQ18" s="28">
        <f>SUM(AM18:AP18)</f>
        <v>7295.9967168160001</v>
      </c>
      <c r="AR18" s="28">
        <v>2330.8579299425101</v>
      </c>
      <c r="AS18" s="28">
        <v>2152.29717698068</v>
      </c>
      <c r="AT18" s="28">
        <v>2274.3344361220202</v>
      </c>
      <c r="AU18" s="28">
        <v>2326.4284270258199</v>
      </c>
      <c r="AV18" s="28">
        <f>SUM(AR18:AU18)</f>
        <v>9083.9179700710301</v>
      </c>
      <c r="AW18" s="28"/>
      <c r="AX18" s="49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</row>
    <row r="19" spans="1:126" s="18" customFormat="1" ht="21.9" customHeight="1">
      <c r="A19" s="27" t="str">
        <f>IF('1'!$A$1=1,B19,C19)</f>
        <v xml:space="preserve">  BALANCE ON SECONDARY INCOME </v>
      </c>
      <c r="B19" s="30" t="s">
        <v>22</v>
      </c>
      <c r="C19" s="18" t="s">
        <v>36</v>
      </c>
      <c r="D19" s="18">
        <v>829.85974395122491</v>
      </c>
      <c r="E19" s="18">
        <v>990.29901013946892</v>
      </c>
      <c r="F19" s="18">
        <v>904.21512779232899</v>
      </c>
      <c r="G19" s="18">
        <v>910.489375591108</v>
      </c>
      <c r="H19" s="18">
        <f t="shared" ref="H19" si="53">H20-H21</f>
        <v>3634.8632574741314</v>
      </c>
      <c r="I19" s="29">
        <v>926.23383014217006</v>
      </c>
      <c r="J19" s="29">
        <v>962.29916893986399</v>
      </c>
      <c r="K19" s="29">
        <v>864.32726115526202</v>
      </c>
      <c r="L19" s="29">
        <v>877.65244034844795</v>
      </c>
      <c r="M19" s="29">
        <f t="shared" ref="M19:W19" si="54">M20-M21</f>
        <v>3630.5127005857439</v>
      </c>
      <c r="N19" s="18">
        <v>978.97090257579896</v>
      </c>
      <c r="O19" s="18">
        <v>1023.370503682793</v>
      </c>
      <c r="P19" s="18">
        <v>872.30084367197992</v>
      </c>
      <c r="Q19" s="18">
        <v>801.71488479143602</v>
      </c>
      <c r="R19" s="18">
        <f t="shared" si="54"/>
        <v>3676.3571347220077</v>
      </c>
      <c r="S19" s="18">
        <v>916.49194011670306</v>
      </c>
      <c r="T19" s="18">
        <v>974.11859488603591</v>
      </c>
      <c r="U19" s="18">
        <v>803.237002517316</v>
      </c>
      <c r="V19" s="18">
        <v>3539.2301122684021</v>
      </c>
      <c r="W19" s="18">
        <f t="shared" si="54"/>
        <v>6233.0776497884581</v>
      </c>
      <c r="X19" s="18">
        <v>1010.1402216321729</v>
      </c>
      <c r="Y19" s="18">
        <v>1085.1612821396971</v>
      </c>
      <c r="Z19" s="18">
        <v>895.60548850066311</v>
      </c>
      <c r="AA19" s="18">
        <v>1106.0532150549839</v>
      </c>
      <c r="AB19" s="18">
        <f t="shared" ref="AB19" si="55">AB20-AB21</f>
        <v>4096.9602073275164</v>
      </c>
      <c r="AC19" s="18">
        <v>1237.024857790535</v>
      </c>
      <c r="AD19" s="18">
        <v>1255.0611075661759</v>
      </c>
      <c r="AE19" s="18">
        <v>1036.0698669351718</v>
      </c>
      <c r="AF19" s="18">
        <v>1116.6445302397819</v>
      </c>
      <c r="AG19" s="18">
        <f t="shared" ref="AG19:AL19" si="56">AG20-AG21</f>
        <v>4644.8003625316651</v>
      </c>
      <c r="AH19" s="18">
        <v>2724.7499913286656</v>
      </c>
      <c r="AI19" s="18">
        <v>5769.6953265532002</v>
      </c>
      <c r="AJ19" s="18">
        <v>8365.7437211597808</v>
      </c>
      <c r="AK19" s="18">
        <v>7326.2760073965428</v>
      </c>
      <c r="AL19" s="18">
        <f t="shared" si="56"/>
        <v>24186.465046438192</v>
      </c>
      <c r="AM19" s="18">
        <v>7758.0875625779117</v>
      </c>
      <c r="AN19" s="18">
        <v>6928.2955144678326</v>
      </c>
      <c r="AO19" s="18">
        <v>4496.5095485610427</v>
      </c>
      <c r="AP19" s="18">
        <v>4726.869222925513</v>
      </c>
      <c r="AQ19" s="18">
        <f t="shared" ref="AQ19:AV19" si="57">AQ20-AQ21</f>
        <v>23909.7618485323</v>
      </c>
      <c r="AR19" s="18">
        <v>4698.9972475401282</v>
      </c>
      <c r="AS19" s="18">
        <v>2895.107079315771</v>
      </c>
      <c r="AT19" s="18">
        <v>6927.7592375067152</v>
      </c>
      <c r="AU19" s="18">
        <v>7856.1481492291878</v>
      </c>
      <c r="AV19" s="18">
        <f t="shared" si="57"/>
        <v>22378.011713591804</v>
      </c>
      <c r="AX19" s="49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</row>
    <row r="20" spans="1:126" s="19" customFormat="1" ht="21.9" customHeight="1">
      <c r="A20" s="27" t="str">
        <f>IF('1'!$A$1=1,B20,C20)</f>
        <v xml:space="preserve">        Receipts</v>
      </c>
      <c r="B20" s="33" t="s">
        <v>10</v>
      </c>
      <c r="C20" s="28" t="s">
        <v>34</v>
      </c>
      <c r="D20" s="16">
        <v>1075.5042518949699</v>
      </c>
      <c r="E20" s="16">
        <v>1230.1046877732399</v>
      </c>
      <c r="F20" s="28">
        <v>1161.3379327815201</v>
      </c>
      <c r="G20" s="28">
        <v>1158.58952104797</v>
      </c>
      <c r="H20" s="28">
        <f>SUM(D20:G20)</f>
        <v>4625.5363934977004</v>
      </c>
      <c r="I20" s="16">
        <v>1180.8467394065301</v>
      </c>
      <c r="J20" s="16">
        <v>1252.18758068838</v>
      </c>
      <c r="K20" s="16">
        <v>1170.3605143115301</v>
      </c>
      <c r="L20" s="16">
        <v>1208.72558454872</v>
      </c>
      <c r="M20" s="16">
        <f>SUM(I20:L20)</f>
        <v>4812.1204189551599</v>
      </c>
      <c r="N20" s="16">
        <v>1310.4837406037</v>
      </c>
      <c r="O20" s="16">
        <v>1348.0050202226901</v>
      </c>
      <c r="P20" s="16">
        <v>1187.5799162528299</v>
      </c>
      <c r="Q20" s="28">
        <v>1127.65221777187</v>
      </c>
      <c r="R20" s="28">
        <f>SUM(N20:Q20)</f>
        <v>4973.7208948510897</v>
      </c>
      <c r="S20" s="16">
        <v>1241.2717155569901</v>
      </c>
      <c r="T20" s="16">
        <v>1323.88010958878</v>
      </c>
      <c r="U20" s="16">
        <v>1151.62917459549</v>
      </c>
      <c r="V20" s="28">
        <v>3930.7785915548702</v>
      </c>
      <c r="W20" s="28">
        <f>SUM(S20:V20)</f>
        <v>7647.5595912961307</v>
      </c>
      <c r="X20" s="16">
        <v>1409.7956376428899</v>
      </c>
      <c r="Y20" s="16">
        <v>1423.6935352258799</v>
      </c>
      <c r="Z20" s="16">
        <v>1298.49511129606</v>
      </c>
      <c r="AA20" s="28">
        <v>1541.50910630872</v>
      </c>
      <c r="AB20" s="28">
        <f>SUM(X20:AA20)</f>
        <v>5673.4933904735499</v>
      </c>
      <c r="AC20" s="28">
        <v>1795.9635168764901</v>
      </c>
      <c r="AD20" s="28">
        <v>1775.1883810845</v>
      </c>
      <c r="AE20" s="28">
        <v>1539.3886735210299</v>
      </c>
      <c r="AF20" s="28">
        <v>1746.4885386486101</v>
      </c>
      <c r="AG20" s="28">
        <f>SUM(AC20:AF20)</f>
        <v>6857.0291101306302</v>
      </c>
      <c r="AH20" s="28">
        <v>3245.7316253796298</v>
      </c>
      <c r="AI20" s="28">
        <v>6770.3400280503802</v>
      </c>
      <c r="AJ20" s="28">
        <v>9553.5494023964602</v>
      </c>
      <c r="AK20" s="28">
        <v>7608.8381249219901</v>
      </c>
      <c r="AL20" s="28">
        <f>SUM(AH20:AK20)</f>
        <v>27178.459180748461</v>
      </c>
      <c r="AM20" s="28">
        <v>8093.3052897876396</v>
      </c>
      <c r="AN20" s="28">
        <v>7206.80224931866</v>
      </c>
      <c r="AO20" s="28">
        <v>4739.3411808824903</v>
      </c>
      <c r="AP20" s="28">
        <v>4998.9293742152904</v>
      </c>
      <c r="AQ20" s="28">
        <f>SUM(AM20:AP20)</f>
        <v>25038.378094204079</v>
      </c>
      <c r="AR20" s="28">
        <v>4962.51487255954</v>
      </c>
      <c r="AS20" s="28">
        <v>3117.9929047720898</v>
      </c>
      <c r="AT20" s="28">
        <v>7141.0331392292201</v>
      </c>
      <c r="AU20" s="28">
        <v>8079.5549009871902</v>
      </c>
      <c r="AV20" s="28">
        <f>SUM(AR20:AU20)</f>
        <v>23301.095817548041</v>
      </c>
      <c r="AW20" s="28"/>
      <c r="AX20" s="49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</row>
    <row r="21" spans="1:126" s="20" customFormat="1" ht="21.9" customHeight="1">
      <c r="A21" s="34" t="str">
        <f>IF('1'!$A$1=1,B21,C21)</f>
        <v xml:space="preserve">        Payments</v>
      </c>
      <c r="B21" s="34" t="s">
        <v>11</v>
      </c>
      <c r="C21" s="42" t="s">
        <v>35</v>
      </c>
      <c r="D21" s="35">
        <v>245.644507943745</v>
      </c>
      <c r="E21" s="35">
        <v>239.80567763377101</v>
      </c>
      <c r="F21" s="36">
        <v>257.12280498919102</v>
      </c>
      <c r="G21" s="36">
        <v>248.10014545686201</v>
      </c>
      <c r="H21" s="36">
        <f>SUM(D21:G21)</f>
        <v>990.67313602356899</v>
      </c>
      <c r="I21" s="35">
        <v>254.61290926436001</v>
      </c>
      <c r="J21" s="35">
        <v>289.88841174851598</v>
      </c>
      <c r="K21" s="35">
        <v>306.03325315626802</v>
      </c>
      <c r="L21" s="35">
        <v>331.073144200272</v>
      </c>
      <c r="M21" s="35">
        <f>SUM(I21:L21)</f>
        <v>1181.607718369416</v>
      </c>
      <c r="N21" s="35">
        <v>331.51283802790101</v>
      </c>
      <c r="O21" s="35">
        <v>324.63451653989699</v>
      </c>
      <c r="P21" s="35">
        <v>315.27907258085003</v>
      </c>
      <c r="Q21" s="36">
        <v>325.93733298043401</v>
      </c>
      <c r="R21" s="36">
        <f>SUM(N21:Q21)</f>
        <v>1297.363760129082</v>
      </c>
      <c r="S21" s="35">
        <v>324.77977544028698</v>
      </c>
      <c r="T21" s="35">
        <v>349.76151470274402</v>
      </c>
      <c r="U21" s="35">
        <v>348.39217207817399</v>
      </c>
      <c r="V21" s="36">
        <v>391.54847928646802</v>
      </c>
      <c r="W21" s="36">
        <f>SUM(S21:V21)</f>
        <v>1414.4819415076731</v>
      </c>
      <c r="X21" s="35">
        <v>399.65541601071698</v>
      </c>
      <c r="Y21" s="35">
        <v>338.532253086183</v>
      </c>
      <c r="Z21" s="35">
        <v>402.88962279539697</v>
      </c>
      <c r="AA21" s="36">
        <v>435.45589125373601</v>
      </c>
      <c r="AB21" s="36">
        <f>SUM(X21:AA21)</f>
        <v>1576.533183146033</v>
      </c>
      <c r="AC21" s="36">
        <v>558.93865908595501</v>
      </c>
      <c r="AD21" s="36">
        <v>520.12727351832405</v>
      </c>
      <c r="AE21" s="36">
        <v>503.318806585858</v>
      </c>
      <c r="AF21" s="36">
        <v>629.84400840882802</v>
      </c>
      <c r="AG21" s="36">
        <f>SUM(AC21:AF21)</f>
        <v>2212.2287475989651</v>
      </c>
      <c r="AH21" s="36">
        <v>520.98163405096398</v>
      </c>
      <c r="AI21" s="35">
        <v>1000.64470149718</v>
      </c>
      <c r="AJ21" s="35">
        <v>1187.8056812366799</v>
      </c>
      <c r="AK21" s="36">
        <v>282.56211752544698</v>
      </c>
      <c r="AL21" s="36">
        <f>SUM(AH21:AK21)</f>
        <v>2991.9941343102705</v>
      </c>
      <c r="AM21" s="36">
        <v>335.21772720972803</v>
      </c>
      <c r="AN21" s="36">
        <v>278.506734850827</v>
      </c>
      <c r="AO21" s="36">
        <v>242.83163232144801</v>
      </c>
      <c r="AP21" s="36">
        <v>272.06015128977702</v>
      </c>
      <c r="AQ21" s="36">
        <f>SUM(AM21:AP21)</f>
        <v>1128.61624567178</v>
      </c>
      <c r="AR21" s="50">
        <v>263.51762501941198</v>
      </c>
      <c r="AS21" s="50">
        <v>222.885825456319</v>
      </c>
      <c r="AT21" s="50">
        <v>213.273901722505</v>
      </c>
      <c r="AU21" s="36">
        <v>223.406751758002</v>
      </c>
      <c r="AV21" s="36">
        <f>SUM(AR21:AU21)</f>
        <v>923.08410395623798</v>
      </c>
      <c r="AW21" s="31"/>
      <c r="AX21" s="49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</row>
    <row r="22" spans="1:126" s="15" customFormat="1">
      <c r="A22" s="31"/>
      <c r="B22" s="31"/>
      <c r="C22" s="31"/>
      <c r="AV22" s="31"/>
      <c r="AW22" s="31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</row>
    <row r="23" spans="1:126" s="15" customFormat="1">
      <c r="AV23" s="31"/>
      <c r="AW23" s="31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</row>
    <row r="25" spans="1:126">
      <c r="D25" s="32"/>
      <c r="E25" s="32"/>
      <c r="F25" s="32"/>
      <c r="G25" s="32"/>
      <c r="H25" s="32"/>
    </row>
    <row r="26" spans="1:126">
      <c r="D26" s="32"/>
      <c r="E26" s="32"/>
      <c r="F26" s="32"/>
      <c r="G26" s="32"/>
      <c r="H26" s="32"/>
    </row>
    <row r="27" spans="1:126">
      <c r="D27" s="32"/>
      <c r="E27" s="32"/>
      <c r="F27" s="32"/>
      <c r="G27" s="32"/>
      <c r="H27" s="32"/>
    </row>
    <row r="28" spans="1:126">
      <c r="D28" s="32"/>
      <c r="E28" s="32"/>
      <c r="F28" s="32"/>
      <c r="G28" s="32"/>
      <c r="H28" s="32"/>
    </row>
    <row r="29" spans="1:126">
      <c r="D29" s="32"/>
      <c r="E29" s="32"/>
      <c r="F29" s="32"/>
      <c r="G29" s="32"/>
      <c r="H29" s="32"/>
    </row>
    <row r="30" spans="1:126">
      <c r="D30" s="32"/>
      <c r="E30" s="32"/>
      <c r="F30" s="32"/>
      <c r="G30" s="32"/>
      <c r="H30" s="32"/>
    </row>
    <row r="31" spans="1:126">
      <c r="D31" s="32"/>
      <c r="E31" s="32"/>
      <c r="F31" s="32"/>
      <c r="G31" s="32"/>
      <c r="H31" s="32"/>
    </row>
    <row r="32" spans="1:126">
      <c r="D32" s="32"/>
      <c r="E32" s="32"/>
      <c r="F32" s="32"/>
      <c r="G32" s="32"/>
      <c r="H32" s="32"/>
    </row>
    <row r="33" spans="4:8">
      <c r="D33" s="32"/>
      <c r="E33" s="32"/>
      <c r="F33" s="32"/>
      <c r="G33" s="32"/>
      <c r="H33" s="32"/>
    </row>
    <row r="34" spans="4:8">
      <c r="D34" s="32"/>
      <c r="E34" s="32"/>
      <c r="F34" s="32"/>
      <c r="G34" s="32"/>
      <c r="H34" s="32"/>
    </row>
    <row r="35" spans="4:8">
      <c r="D35" s="32"/>
      <c r="E35" s="32"/>
      <c r="F35" s="32"/>
      <c r="G35" s="32"/>
      <c r="H35" s="32"/>
    </row>
    <row r="36" spans="4:8">
      <c r="D36" s="32"/>
      <c r="E36" s="32"/>
      <c r="F36" s="32"/>
      <c r="G36" s="32"/>
      <c r="H36" s="32"/>
    </row>
    <row r="37" spans="4:8">
      <c r="D37" s="32"/>
      <c r="E37" s="32"/>
      <c r="F37" s="32"/>
      <c r="G37" s="32"/>
      <c r="H37" s="32"/>
    </row>
    <row r="38" spans="4:8">
      <c r="D38" s="32"/>
      <c r="E38" s="32"/>
      <c r="F38" s="32"/>
      <c r="G38" s="32"/>
      <c r="H38" s="32"/>
    </row>
    <row r="39" spans="4:8">
      <c r="D39" s="32"/>
      <c r="E39" s="32"/>
      <c r="F39" s="32"/>
      <c r="G39" s="32"/>
      <c r="H39" s="32"/>
    </row>
    <row r="40" spans="4:8">
      <c r="D40" s="32"/>
      <c r="E40" s="32"/>
      <c r="F40" s="32"/>
      <c r="G40" s="32"/>
      <c r="H40" s="32"/>
    </row>
  </sheetData>
  <mergeCells count="21">
    <mergeCell ref="AV4:AV5"/>
    <mergeCell ref="M4:M5"/>
    <mergeCell ref="R4:R5"/>
    <mergeCell ref="W4:W5"/>
    <mergeCell ref="AB4:AB5"/>
    <mergeCell ref="AG4:AG5"/>
    <mergeCell ref="AR4:AU4"/>
    <mergeCell ref="AH4:AK4"/>
    <mergeCell ref="N4:Q4"/>
    <mergeCell ref="AM4:AP4"/>
    <mergeCell ref="S4:V4"/>
    <mergeCell ref="X4:AA4"/>
    <mergeCell ref="AC4:AF4"/>
    <mergeCell ref="AL4:AL5"/>
    <mergeCell ref="AQ4:AQ5"/>
    <mergeCell ref="A4:A5"/>
    <mergeCell ref="I4:L4"/>
    <mergeCell ref="D4:G4"/>
    <mergeCell ref="B4:B5"/>
    <mergeCell ref="C4:C5"/>
    <mergeCell ref="H4:H5"/>
  </mergeCells>
  <phoneticPr fontId="22" type="noConversion"/>
  <hyperlinks>
    <hyperlink ref="A1" location="'1'!A1" display="до змісту"/>
  </hyperlinks>
  <printOptions horizontalCentered="1" verticalCentered="1"/>
  <pageMargins left="0.15748031496062992" right="0.31496062992125984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</vt:lpstr>
      <vt:lpstr>'1'!Область_друку</vt:lpstr>
      <vt:lpstr>'1.1'!Область_друку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Туча Ольга Миколаївна</dc:creator>
  <cp:lastModifiedBy>Охріменко Людмила Василівна</cp:lastModifiedBy>
  <cp:lastPrinted>2025-12-29T11:35:56Z</cp:lastPrinted>
  <dcterms:created xsi:type="dcterms:W3CDTF">2015-06-24T07:46:12Z</dcterms:created>
  <dcterms:modified xsi:type="dcterms:W3CDTF">2025-12-29T11:36:12Z</dcterms:modified>
</cp:coreProperties>
</file>