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53222"/>
  <mc:AlternateContent xmlns:mc="http://schemas.openxmlformats.org/markup-compatibility/2006">
    <mc:Choice Requires="x15">
      <x15ac:absPath xmlns:x15ac="http://schemas.microsoft.com/office/spreadsheetml/2010/11/ac" url="M:\DSZ\EX_SEC_STATISTICS\PB\ВИДАННЯ\2025\3_кв_2025_розміщ\"/>
    </mc:Choice>
  </mc:AlternateContent>
  <bookViews>
    <workbookView xWindow="0" yWindow="0" windowWidth="19200" windowHeight="6310" tabRatio="313"/>
  </bookViews>
  <sheets>
    <sheet name="1" sheetId="3" r:id="rId1"/>
    <sheet name="1.1" sheetId="10" r:id="rId2"/>
    <sheet name="1.2" sheetId="11" state="hidden" r:id="rId3"/>
    <sheet name="1.2 " sheetId="15" r:id="rId4"/>
    <sheet name="1.3" sheetId="12" r:id="rId5"/>
    <sheet name="1.4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>#REF!</definedName>
    <definedName name="\F">#REF!</definedName>
    <definedName name="\H" localSheetId="1">#REF!</definedName>
    <definedName name="\H" localSheetId="2">#REF!</definedName>
    <definedName name="\H" localSheetId="3">#REF!</definedName>
    <definedName name="\H" localSheetId="4">#REF!</definedName>
    <definedName name="\H" localSheetId="5">#REF!</definedName>
    <definedName name="\H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 localSheetId="5">#REF!</definedName>
    <definedName name="\K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 localSheetId="5">#REF!</definedName>
    <definedName name="\Q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>#REF!</definedName>
    <definedName name="\T" localSheetId="1">#REF!</definedName>
    <definedName name="\T" localSheetId="2">#REF!</definedName>
    <definedName name="\T" localSheetId="3">#REF!</definedName>
    <definedName name="\T" localSheetId="4">#REF!</definedName>
    <definedName name="\T" localSheetId="5">#REF!</definedName>
    <definedName name="\T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 localSheetId="5">#REF!</definedName>
    <definedName name="\V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 localSheetId="5">#REF!</definedName>
    <definedName name="\W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 localSheetId="5">#REF!</definedName>
    <definedName name="\X">#REF!</definedName>
    <definedName name="__tab06" localSheetId="3">#REF!</definedName>
    <definedName name="__tab06">#REF!</definedName>
    <definedName name="__tab07" localSheetId="3">#REF!</definedName>
    <definedName name="__tab07">#REF!</definedName>
    <definedName name="__Tab1" localSheetId="3">#REF!</definedName>
    <definedName name="__Tab1">#REF!</definedName>
    <definedName name="__UKR1" localSheetId="3">#REF!</definedName>
    <definedName name="__UKR1">#REF!</definedName>
    <definedName name="__UKR2" localSheetId="3">#REF!</definedName>
    <definedName name="__UKR2">#REF!</definedName>
    <definedName name="__UKR3" localSheetId="3">#REF!</definedName>
    <definedName name="__UKR3">#REF!</definedName>
    <definedName name="_tab06" localSheetId="3">#REF!</definedName>
    <definedName name="_tab06">#REF!</definedName>
    <definedName name="_tab07" localSheetId="3">#REF!</definedName>
    <definedName name="_tab07">#REF!</definedName>
    <definedName name="_Tab1" localSheetId="3">#REF!</definedName>
    <definedName name="_Tab1">#REF!</definedName>
    <definedName name="_UKR1" localSheetId="3">#REF!</definedName>
    <definedName name="_UKR1">#REF!</definedName>
    <definedName name="_UKR2" localSheetId="1">#REF!</definedName>
    <definedName name="_UKR2" localSheetId="2">#REF!</definedName>
    <definedName name="_UKR2" localSheetId="3">#REF!</definedName>
    <definedName name="_UKR2" localSheetId="4">#REF!</definedName>
    <definedName name="_UKR2" localSheetId="5">#REF!</definedName>
    <definedName name="_UKR2">#REF!</definedName>
    <definedName name="_UKR3" localSheetId="1">#REF!</definedName>
    <definedName name="_UKR3" localSheetId="2">#REF!</definedName>
    <definedName name="_UKR3" localSheetId="3">#REF!</definedName>
    <definedName name="_UKR3" localSheetId="4">#REF!</definedName>
    <definedName name="_UKR3" localSheetId="5">#REF!</definedName>
    <definedName name="_UKR3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>#REF!</definedName>
    <definedName name="aaa" localSheetId="3">#REF!</definedName>
    <definedName name="aaa">#REF!</definedName>
    <definedName name="Agency_List">[1]Control!$H$17:$H$19</definedName>
    <definedName name="All_Data" localSheetId="1">#REF!</definedName>
    <definedName name="All_Data" localSheetId="2">#REF!</definedName>
    <definedName name="All_Data" localSheetId="3">#REF!</definedName>
    <definedName name="All_Data" localSheetId="4">#REF!</definedName>
    <definedName name="All_Data" localSheetId="5">#REF!</definedName>
    <definedName name="All_Data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 localSheetId="5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1">#REF!</definedName>
    <definedName name="BudArrears" localSheetId="2">#REF!</definedName>
    <definedName name="BudArrears" localSheetId="3">#REF!</definedName>
    <definedName name="BudArrears" localSheetId="4">#REF!</definedName>
    <definedName name="BudArrears" localSheetId="5">#REF!</definedName>
    <definedName name="BudArrears">#REF!</definedName>
    <definedName name="budfin" localSheetId="1">#REF!</definedName>
    <definedName name="budfin" localSheetId="2">#REF!</definedName>
    <definedName name="budfin" localSheetId="3">#REF!</definedName>
    <definedName name="budfin" localSheetId="4">#REF!</definedName>
    <definedName name="budfin" localSheetId="5">#REF!</definedName>
    <definedName name="budfin">#REF!</definedName>
    <definedName name="Budget" localSheetId="1">#REF!</definedName>
    <definedName name="Budget" localSheetId="2">#REF!</definedName>
    <definedName name="Budget" localSheetId="3">#REF!</definedName>
    <definedName name="Budget" localSheetId="4">#REF!</definedName>
    <definedName name="Budget" localSheetId="5">#REF!</definedName>
    <definedName name="Budget">#REF!</definedName>
    <definedName name="budget_financing" localSheetId="1">#REF!</definedName>
    <definedName name="budget_financing" localSheetId="2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>#REF!</definedName>
    <definedName name="Central" localSheetId="1">#REF!</definedName>
    <definedName name="Central" localSheetId="2">#REF!</definedName>
    <definedName name="Central" localSheetId="3">#REF!</definedName>
    <definedName name="Central" localSheetId="4">#REF!</definedName>
    <definedName name="Central" localSheetId="5">#REF!</definedName>
    <definedName name="Central">#REF!</definedName>
    <definedName name="Coordinator_List">[1]Control!$J$20:$J$21</definedName>
    <definedName name="Country">[3]Control!$C$1</definedName>
    <definedName name="ctyList" localSheetId="3">#REF!</definedName>
    <definedName name="ctyList">#REF!</definedName>
    <definedName name="Currency_Def">[1]Control!$BA$330:$BA$487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>#REF!</definedName>
    <definedName name="DATES" localSheetId="1">#REF!</definedName>
    <definedName name="DATES" localSheetId="2">#REF!</definedName>
    <definedName name="DATES" localSheetId="3">#REF!</definedName>
    <definedName name="DATES" localSheetId="4">#REF!</definedName>
    <definedName name="DATES" localSheetId="5">#REF!</definedName>
    <definedName name="DATES">#REF!</definedName>
    <definedName name="DATESA" localSheetId="1">#REF!</definedName>
    <definedName name="DATESA" localSheetId="2">#REF!</definedName>
    <definedName name="DATESA" localSheetId="3">#REF!</definedName>
    <definedName name="DATESA" localSheetId="4">#REF!</definedName>
    <definedName name="DATESA" localSheetId="5">#REF!</definedName>
    <definedName name="DATESA">#REF!</definedName>
    <definedName name="DATESM" localSheetId="1">#REF!</definedName>
    <definedName name="DATESM" localSheetId="2">#REF!</definedName>
    <definedName name="DATESM" localSheetId="3">#REF!</definedName>
    <definedName name="DATESM" localSheetId="4">#REF!</definedName>
    <definedName name="DATESM" localSheetId="5">#REF!</definedName>
    <definedName name="DATESM">#REF!</definedName>
    <definedName name="DATESQ" localSheetId="1">#REF!</definedName>
    <definedName name="DATESQ" localSheetId="2">#REF!</definedName>
    <definedName name="DATESQ" localSheetId="3">#REF!</definedName>
    <definedName name="DATESQ" localSheetId="4">#REF!</definedName>
    <definedName name="DATESQ" localSheetId="5">#REF!</definedName>
    <definedName name="DATESQ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>#REF!</definedName>
    <definedName name="Exp_GDP" localSheetId="1">#REF!</definedName>
    <definedName name="Exp_GDP" localSheetId="2">#REF!</definedName>
    <definedName name="Exp_GDP" localSheetId="3">#REF!</definedName>
    <definedName name="Exp_GDP" localSheetId="4">#REF!</definedName>
    <definedName name="Exp_GDP" localSheetId="5">#REF!</definedName>
    <definedName name="Exp_GDP">#REF!</definedName>
    <definedName name="Exp_nom" localSheetId="1">#REF!</definedName>
    <definedName name="Exp_nom" localSheetId="2">#REF!</definedName>
    <definedName name="Exp_nom" localSheetId="3">#REF!</definedName>
    <definedName name="Exp_nom" localSheetId="4">#REF!</definedName>
    <definedName name="Exp_nom" localSheetId="5">#REF!</definedName>
    <definedName name="Exp_nom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>#REF!</definedName>
    <definedName name="GDPgrowth" localSheetId="1">#REF!</definedName>
    <definedName name="GDPgrowth" localSheetId="2">#REF!</definedName>
    <definedName name="GDPgrowth" localSheetId="3">#REF!</definedName>
    <definedName name="GDPgrowth" localSheetId="4">#REF!</definedName>
    <definedName name="GDPgrowth" localSheetId="5">#REF!</definedName>
    <definedName name="GDPgrowth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 localSheetId="5">#REF!</definedName>
    <definedName name="HERE">#REF!</definedName>
    <definedName name="In_millions_of_lei" localSheetId="1">#REF!</definedName>
    <definedName name="In_millions_of_lei" localSheetId="2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>#REF!</definedName>
    <definedName name="In_millions_of_U.S._dollars" localSheetId="1">#REF!</definedName>
    <definedName name="In_millions_of_U.S._dollars" localSheetId="2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>#REF!</definedName>
    <definedName name="k" localSheetId="1" hidden="1">{"WEO",#N/A,FALSE,"T"}</definedName>
    <definedName name="k" localSheetId="2" hidden="1">{"WEO",#N/A,FALSE,"T"}</definedName>
    <definedName name="k" localSheetId="3" hidden="1">{"WEO",#N/A,FALSE,"T"}</definedName>
    <definedName name="k" localSheetId="4" hidden="1">{"WEO",#N/A,FALSE,"T"}</definedName>
    <definedName name="k" localSheetId="5" hidden="1">{"WEO",#N/A,FALSE,"T"}</definedName>
    <definedName name="k" hidden="1">{"WEO",#N/A,FALSE,"T"}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 localSheetId="5">#REF!</definedName>
    <definedName name="KEND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 localSheetId="5">#REF!</definedName>
    <definedName name="KMENU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>#REF!</definedName>
    <definedName name="Local" localSheetId="1">#REF!</definedName>
    <definedName name="Local" localSheetId="2">#REF!</definedName>
    <definedName name="Local" localSheetId="3">#REF!</definedName>
    <definedName name="Local" localSheetId="4">#REF!</definedName>
    <definedName name="Local" localSheetId="5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localSheetId="5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 localSheetId="2">#REF!</definedName>
    <definedName name="MACROS" localSheetId="3">#REF!</definedName>
    <definedName name="MACROS" localSheetId="4">#REF!</definedName>
    <definedName name="MACROS" localSheetId="5">#REF!</definedName>
    <definedName name="MACROS">#REF!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>#REF!</definedName>
    <definedName name="mn" localSheetId="1" hidden="1">{"MONA",#N/A,FALSE,"S"}</definedName>
    <definedName name="mn" localSheetId="2" hidden="1">{"MONA",#N/A,FALSE,"S"}</definedName>
    <definedName name="mn" localSheetId="3" hidden="1">{"MONA",#N/A,FALSE,"S"}</definedName>
    <definedName name="mn" localSheetId="4" hidden="1">{"MONA",#N/A,FALSE,"S"}</definedName>
    <definedName name="mn" localSheetId="5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>#REF!</definedName>
    <definedName name="monprogparameters" localSheetId="1">#REF!</definedName>
    <definedName name="monprogparameters" localSheetId="2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>#REF!</definedName>
    <definedName name="monsurvey" localSheetId="1">#REF!</definedName>
    <definedName name="monsurvey" localSheetId="2">#REF!</definedName>
    <definedName name="monsurvey" localSheetId="3">#REF!</definedName>
    <definedName name="monsurvey" localSheetId="4">#REF!</definedName>
    <definedName name="monsurvey" localSheetId="5">#REF!</definedName>
    <definedName name="monsurvey">#REF!</definedName>
    <definedName name="mt_moneyprog" localSheetId="1">#REF!</definedName>
    <definedName name="mt_moneyprog" localSheetId="2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>#REF!</definedName>
    <definedName name="NAMES" localSheetId="1">#REF!</definedName>
    <definedName name="NAMES" localSheetId="2">#REF!</definedName>
    <definedName name="NAMES" localSheetId="3">#REF!</definedName>
    <definedName name="NAMES" localSheetId="4">#REF!</definedName>
    <definedName name="NAMES" localSheetId="5">#REF!</definedName>
    <definedName name="NAMES">#REF!</definedName>
    <definedName name="NAMESA" localSheetId="1">#REF!</definedName>
    <definedName name="NAMESA" localSheetId="2">#REF!</definedName>
    <definedName name="NAMESA" localSheetId="3">#REF!</definedName>
    <definedName name="NAMESA" localSheetId="4">#REF!</definedName>
    <definedName name="NAMESA" localSheetId="5">#REF!</definedName>
    <definedName name="NAMESA">#REF!</definedName>
    <definedName name="NAMESM" localSheetId="1">#REF!</definedName>
    <definedName name="NAMESM" localSheetId="2">#REF!</definedName>
    <definedName name="NAMESM" localSheetId="3">#REF!</definedName>
    <definedName name="NAMESM" localSheetId="4">#REF!</definedName>
    <definedName name="NAMESM" localSheetId="5">#REF!</definedName>
    <definedName name="NAMESM">#REF!</definedName>
    <definedName name="NAMESQ" localSheetId="1">#REF!</definedName>
    <definedName name="NAMESQ" localSheetId="2">#REF!</definedName>
    <definedName name="NAMESQ" localSheetId="3">#REF!</definedName>
    <definedName name="NAMESQ" localSheetId="4">#REF!</definedName>
    <definedName name="NAMESQ" localSheetId="5">#REF!</definedName>
    <definedName name="NAMESQ">#REF!</definedName>
    <definedName name="NFA_assumptions" localSheetId="1">#REF!</definedName>
    <definedName name="NFA_assumptions" localSheetId="2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>#REF!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 localSheetId="5">#REF!</definedName>
    <definedName name="Non_BRO">#REF!</definedName>
    <definedName name="Notes" localSheetId="3">#REF!</definedName>
    <definedName name="Notes">#REF!</definedName>
    <definedName name="p" localSheetId="1">[4]labels!#REF!</definedName>
    <definedName name="p" localSheetId="2">[4]labels!#REF!</definedName>
    <definedName name="p" localSheetId="3">[4]labels!#REF!</definedName>
    <definedName name="p" localSheetId="4">[4]labels!#REF!</definedName>
    <definedName name="p" localSheetId="5">[4]labels!#REF!</definedName>
    <definedName name="p">[4]labels!#REF!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 localSheetId="5">#REF!</definedName>
    <definedName name="PEND">#REF!</definedName>
    <definedName name="Pilot2" localSheetId="3">#REF!</definedName>
    <definedName name="Pilot2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 localSheetId="5">#REF!</definedName>
    <definedName name="PMENU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Range_Country" localSheetId="3">#REF!</definedName>
    <definedName name="Range_Country">#REF!</definedName>
    <definedName name="Range_DownloadAnnual">[2]Control!$C$4</definedName>
    <definedName name="Range_DownloadDateTime" localSheetId="3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3">#REF!</definedName>
    <definedName name="Range_DSTNotes">#REF!</definedName>
    <definedName name="Range_InValidResultsStart" localSheetId="3">#REF!</definedName>
    <definedName name="Range_InValidResultsStart">#REF!</definedName>
    <definedName name="Range_NumberofFailuresStart" localSheetId="3">#REF!</definedName>
    <definedName name="Range_NumberofFailuresStart">#REF!</definedName>
    <definedName name="Range_ReportFormName" localSheetId="3">#REF!</definedName>
    <definedName name="Range_ReportFormName">#REF!</definedName>
    <definedName name="Range_ValidationResultsStart" localSheetId="3">#REF!</definedName>
    <definedName name="Range_ValidationResultsStart">#REF!</definedName>
    <definedName name="Range_ValidationRulesStart" localSheetId="3">#REF!</definedName>
    <definedName name="Range_ValidationRulesStart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1">#REF!</definedName>
    <definedName name="RevA" localSheetId="2">#REF!</definedName>
    <definedName name="RevA" localSheetId="3">#REF!</definedName>
    <definedName name="RevA" localSheetId="4">#REF!</definedName>
    <definedName name="RevA" localSheetId="5">#REF!</definedName>
    <definedName name="RevA">#REF!</definedName>
    <definedName name="RevB" localSheetId="1">#REF!</definedName>
    <definedName name="RevB" localSheetId="2">#REF!</definedName>
    <definedName name="RevB" localSheetId="3">#REF!</definedName>
    <definedName name="RevB" localSheetId="4">#REF!</definedName>
    <definedName name="RevB" localSheetId="5">#REF!</definedName>
    <definedName name="RevB">#REF!</definedName>
    <definedName name="rrrrr">[5]Control!$A$19:$A$20</definedName>
    <definedName name="rrrrrrrrrr">[5]Control!$C$4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 localSheetId="5">#REF!</definedName>
    <definedName name="SUMMARY1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>#REF!</definedName>
    <definedName name="Taballgastables" localSheetId="1">#REF!</definedName>
    <definedName name="Taballgastables" localSheetId="2">#REF!</definedName>
    <definedName name="Taballgastables" localSheetId="3">#REF!</definedName>
    <definedName name="Taballgastables" localSheetId="4">#REF!</definedName>
    <definedName name="Taballgastables" localSheetId="5">#REF!</definedName>
    <definedName name="Taballgastables">#REF!</definedName>
    <definedName name="TabAmort2004" localSheetId="1">#REF!</definedName>
    <definedName name="TabAmort2004" localSheetId="2">#REF!</definedName>
    <definedName name="TabAmort2004" localSheetId="3">#REF!</definedName>
    <definedName name="TabAmort2004" localSheetId="4">#REF!</definedName>
    <definedName name="TabAmort2004" localSheetId="5">#REF!</definedName>
    <definedName name="TabAmort2004">#REF!</definedName>
    <definedName name="TabAssumptionsImports" localSheetId="1">#REF!</definedName>
    <definedName name="TabAssumptionsImports" localSheetId="2">#REF!</definedName>
    <definedName name="TabAssumptionsImports" localSheetId="3">#REF!</definedName>
    <definedName name="TabAssumptionsImports" localSheetId="4">#REF!</definedName>
    <definedName name="TabAssumptionsImports" localSheetId="5">#REF!</definedName>
    <definedName name="TabAssumptionsImports">#REF!</definedName>
    <definedName name="TabCapAccount" localSheetId="1">#REF!</definedName>
    <definedName name="TabCapAccount" localSheetId="2">#REF!</definedName>
    <definedName name="TabCapAccount" localSheetId="3">#REF!</definedName>
    <definedName name="TabCapAccount" localSheetId="4">#REF!</definedName>
    <definedName name="TabCapAccount" localSheetId="5">#REF!</definedName>
    <definedName name="TabCapAccount">#REF!</definedName>
    <definedName name="Tabdebt_historic" localSheetId="1">#REF!</definedName>
    <definedName name="Tabdebt_historic" localSheetId="2">#REF!</definedName>
    <definedName name="Tabdebt_historic" localSheetId="3">#REF!</definedName>
    <definedName name="Tabdebt_historic" localSheetId="4">#REF!</definedName>
    <definedName name="Tabdebt_historic" localSheetId="5">#REF!</definedName>
    <definedName name="Tabdebt_historic">#REF!</definedName>
    <definedName name="Tabdebtflow" localSheetId="1">#REF!</definedName>
    <definedName name="Tabdebtflow" localSheetId="2">#REF!</definedName>
    <definedName name="Tabdebtflow" localSheetId="3">#REF!</definedName>
    <definedName name="Tabdebtflow" localSheetId="4">#REF!</definedName>
    <definedName name="Tabdebtflow" localSheetId="5">#REF!</definedName>
    <definedName name="Tabdebtflow">#REF!</definedName>
    <definedName name="TabExports" localSheetId="1">#REF!</definedName>
    <definedName name="TabExports" localSheetId="2">#REF!</definedName>
    <definedName name="TabExports" localSheetId="3">#REF!</definedName>
    <definedName name="TabExports" localSheetId="4">#REF!</definedName>
    <definedName name="TabExports" localSheetId="5">#REF!</definedName>
    <definedName name="TabExports">#REF!</definedName>
    <definedName name="TabFcredit2007" localSheetId="1">#REF!</definedName>
    <definedName name="TabFcredit2007" localSheetId="2">#REF!</definedName>
    <definedName name="TabFcredit2007" localSheetId="3">#REF!</definedName>
    <definedName name="TabFcredit2007" localSheetId="4">#REF!</definedName>
    <definedName name="TabFcredit2007" localSheetId="5">#REF!</definedName>
    <definedName name="TabFcredit2007">#REF!</definedName>
    <definedName name="TabFcredit2010" localSheetId="1">#REF!</definedName>
    <definedName name="TabFcredit2010" localSheetId="2">#REF!</definedName>
    <definedName name="TabFcredit2010" localSheetId="3">#REF!</definedName>
    <definedName name="TabFcredit2010" localSheetId="4">#REF!</definedName>
    <definedName name="TabFcredit2010" localSheetId="5">#REF!</definedName>
    <definedName name="TabFcredit2010">#REF!</definedName>
    <definedName name="TabGas_arrears_to_Russia" localSheetId="1">#REF!</definedName>
    <definedName name="TabGas_arrears_to_Russia" localSheetId="2">#REF!</definedName>
    <definedName name="TabGas_arrears_to_Russia" localSheetId="3">#REF!</definedName>
    <definedName name="TabGas_arrears_to_Russia" localSheetId="4">#REF!</definedName>
    <definedName name="TabGas_arrears_to_Russia" localSheetId="5">#REF!</definedName>
    <definedName name="TabGas_arrears_to_Russia">#REF!</definedName>
    <definedName name="TabImportdetail" localSheetId="1">#REF!</definedName>
    <definedName name="TabImportdetail" localSheetId="2">#REF!</definedName>
    <definedName name="TabImportdetail" localSheetId="3">#REF!</definedName>
    <definedName name="TabImportdetail" localSheetId="4">#REF!</definedName>
    <definedName name="TabImportdetail" localSheetId="5">#REF!</definedName>
    <definedName name="TabImportdetail">#REF!</definedName>
    <definedName name="TabImports" localSheetId="1">#REF!</definedName>
    <definedName name="TabImports" localSheetId="2">#REF!</definedName>
    <definedName name="TabImports" localSheetId="3">#REF!</definedName>
    <definedName name="TabImports" localSheetId="4">#REF!</definedName>
    <definedName name="TabImports" localSheetId="5">#REF!</definedName>
    <definedName name="TabImports">#REF!</definedName>
    <definedName name="Table" localSheetId="1">#REF!</definedName>
    <definedName name="Table" localSheetId="2">#REF!</definedName>
    <definedName name="Table" localSheetId="3">#REF!</definedName>
    <definedName name="Table" localSheetId="4">#REF!</definedName>
    <definedName name="Table" localSheetId="5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>#REF!</definedName>
    <definedName name="Table129" localSheetId="1">#REF!</definedName>
    <definedName name="Table129" localSheetId="2">#REF!</definedName>
    <definedName name="Table129" localSheetId="3">#REF!</definedName>
    <definedName name="Table129" localSheetId="4">#REF!</definedName>
    <definedName name="Table129" localSheetId="5">#REF!</definedName>
    <definedName name="Table129">#REF!</definedName>
    <definedName name="table130" localSheetId="1">#REF!</definedName>
    <definedName name="table130" localSheetId="2">#REF!</definedName>
    <definedName name="table130" localSheetId="3">#REF!</definedName>
    <definedName name="table130" localSheetId="4">#REF!</definedName>
    <definedName name="table130" localSheetId="5">#REF!</definedName>
    <definedName name="table130">#REF!</definedName>
    <definedName name="Table135" localSheetId="1">#REF!,[6]Contents!$A$87:$H$247</definedName>
    <definedName name="Table135" localSheetId="2">#REF!,[6]Contents!$A$87:$H$247</definedName>
    <definedName name="Table135" localSheetId="3">#REF!,[6]Contents!$A$87:$H$247</definedName>
    <definedName name="Table135" localSheetId="4">#REF!,[6]Contents!$A$87:$H$247</definedName>
    <definedName name="Table135" localSheetId="5">#REF!,[6]Contents!$A$87:$H$247</definedName>
    <definedName name="Table135">#REF!,[6]Contents!$A$87:$H$247</definedName>
    <definedName name="Table16_2000" localSheetId="1">#REF!</definedName>
    <definedName name="Table16_2000" localSheetId="2">#REF!</definedName>
    <definedName name="Table16_2000" localSheetId="3">#REF!</definedName>
    <definedName name="Table16_2000" localSheetId="4">#REF!</definedName>
    <definedName name="Table16_2000" localSheetId="5">#REF!</definedName>
    <definedName name="Table16_2000">#REF!</definedName>
    <definedName name="Table17" localSheetId="1">#REF!</definedName>
    <definedName name="Table17" localSheetId="2">#REF!</definedName>
    <definedName name="Table17" localSheetId="3">#REF!</definedName>
    <definedName name="Table17" localSheetId="4">#REF!</definedName>
    <definedName name="Table17" localSheetId="5">#REF!</definedName>
    <definedName name="Table17">#REF!</definedName>
    <definedName name="Table19" localSheetId="1">#REF!</definedName>
    <definedName name="Table19" localSheetId="2">#REF!</definedName>
    <definedName name="Table19" localSheetId="3">#REF!</definedName>
    <definedName name="Table19" localSheetId="4">#REF!</definedName>
    <definedName name="Table19" localSheetId="5">#REF!</definedName>
    <definedName name="Table19">#REF!</definedName>
    <definedName name="Table20" localSheetId="1">#REF!</definedName>
    <definedName name="Table20" localSheetId="2">#REF!</definedName>
    <definedName name="Table20" localSheetId="3">#REF!</definedName>
    <definedName name="Table20" localSheetId="4">#REF!</definedName>
    <definedName name="Table20" localSheetId="5">#REF!</definedName>
    <definedName name="Table20">#REF!</definedName>
    <definedName name="Table21" localSheetId="1">#REF!,[7]Contents!$A$87:$H$247</definedName>
    <definedName name="Table21" localSheetId="2">#REF!,[7]Contents!$A$87:$H$247</definedName>
    <definedName name="Table21" localSheetId="3">#REF!,[7]Contents!$A$87:$H$247</definedName>
    <definedName name="Table21" localSheetId="4">#REF!,[7]Contents!$A$87:$H$247</definedName>
    <definedName name="Table21" localSheetId="5">#REF!,[7]Contents!$A$87:$H$247</definedName>
    <definedName name="Table21">#REF!,[7]Contents!$A$87:$H$247</definedName>
    <definedName name="Table22" localSheetId="1">#REF!</definedName>
    <definedName name="Table22" localSheetId="2">#REF!</definedName>
    <definedName name="Table22" localSheetId="3">#REF!</definedName>
    <definedName name="Table22" localSheetId="4">#REF!</definedName>
    <definedName name="Table22" localSheetId="5">#REF!</definedName>
    <definedName name="Table22">#REF!</definedName>
    <definedName name="Table23" localSheetId="1">#REF!</definedName>
    <definedName name="Table23" localSheetId="2">#REF!</definedName>
    <definedName name="Table23" localSheetId="3">#REF!</definedName>
    <definedName name="Table23" localSheetId="4">#REF!</definedName>
    <definedName name="Table23" localSheetId="5">#REF!</definedName>
    <definedName name="Table23">#REF!</definedName>
    <definedName name="Table24" localSheetId="1">#REF!</definedName>
    <definedName name="Table24" localSheetId="2">#REF!</definedName>
    <definedName name="Table24" localSheetId="3">#REF!</definedName>
    <definedName name="Table24" localSheetId="4">#REF!</definedName>
    <definedName name="Table24" localSheetId="5">#REF!</definedName>
    <definedName name="Table24">#REF!</definedName>
    <definedName name="Table25" localSheetId="1">#REF!</definedName>
    <definedName name="Table25" localSheetId="2">#REF!</definedName>
    <definedName name="Table25" localSheetId="3">#REF!</definedName>
    <definedName name="Table25" localSheetId="4">#REF!</definedName>
    <definedName name="Table25" localSheetId="5">#REF!</definedName>
    <definedName name="Table25">#REF!</definedName>
    <definedName name="Table26" localSheetId="1">#REF!</definedName>
    <definedName name="Table26" localSheetId="2">#REF!</definedName>
    <definedName name="Table26" localSheetId="3">#REF!</definedName>
    <definedName name="Table26" localSheetId="4">#REF!</definedName>
    <definedName name="Table26" localSheetId="5">#REF!</definedName>
    <definedName name="Table26">#REF!</definedName>
    <definedName name="Table27" localSheetId="1">#REF!</definedName>
    <definedName name="Table27" localSheetId="2">#REF!</definedName>
    <definedName name="Table27" localSheetId="3">#REF!</definedName>
    <definedName name="Table27" localSheetId="4">#REF!</definedName>
    <definedName name="Table27" localSheetId="5">#REF!</definedName>
    <definedName name="Table27">#REF!</definedName>
    <definedName name="Table28" localSheetId="1">#REF!</definedName>
    <definedName name="Table28" localSheetId="2">#REF!</definedName>
    <definedName name="Table28" localSheetId="3">#REF!</definedName>
    <definedName name="Table28" localSheetId="4">#REF!</definedName>
    <definedName name="Table28" localSheetId="5">#REF!</definedName>
    <definedName name="Table28">#REF!</definedName>
    <definedName name="Table29" localSheetId="1">#REF!</definedName>
    <definedName name="Table29" localSheetId="2">#REF!</definedName>
    <definedName name="Table29" localSheetId="3">#REF!</definedName>
    <definedName name="Table29" localSheetId="4">#REF!</definedName>
    <definedName name="Table29" localSheetId="5">#REF!</definedName>
    <definedName name="Table29">#REF!</definedName>
    <definedName name="Table30" localSheetId="1">#REF!</definedName>
    <definedName name="Table30" localSheetId="2">#REF!</definedName>
    <definedName name="Table30" localSheetId="3">#REF!</definedName>
    <definedName name="Table30" localSheetId="4">#REF!</definedName>
    <definedName name="Table30" localSheetId="5">#REF!</definedName>
    <definedName name="Table30">#REF!</definedName>
    <definedName name="Table31" localSheetId="1">#REF!</definedName>
    <definedName name="Table31" localSheetId="2">#REF!</definedName>
    <definedName name="Table31" localSheetId="3">#REF!</definedName>
    <definedName name="Table31" localSheetId="4">#REF!</definedName>
    <definedName name="Table31" localSheetId="5">#REF!</definedName>
    <definedName name="Table31">#REF!</definedName>
    <definedName name="Table32" localSheetId="1">#REF!</definedName>
    <definedName name="Table32" localSheetId="2">#REF!</definedName>
    <definedName name="Table32" localSheetId="3">#REF!</definedName>
    <definedName name="Table32" localSheetId="4">#REF!</definedName>
    <definedName name="Table32" localSheetId="5">#REF!</definedName>
    <definedName name="Table32">#REF!</definedName>
    <definedName name="Table33" localSheetId="1">#REF!</definedName>
    <definedName name="Table33" localSheetId="2">#REF!</definedName>
    <definedName name="Table33" localSheetId="3">#REF!</definedName>
    <definedName name="Table33" localSheetId="4">#REF!</definedName>
    <definedName name="Table33" localSheetId="5">#REF!</definedName>
    <definedName name="Table33">#REF!</definedName>
    <definedName name="Table330" localSheetId="1">#REF!</definedName>
    <definedName name="Table330" localSheetId="2">#REF!</definedName>
    <definedName name="Table330" localSheetId="3">#REF!</definedName>
    <definedName name="Table330" localSheetId="4">#REF!</definedName>
    <definedName name="Table330" localSheetId="5">#REF!</definedName>
    <definedName name="Table330">#REF!</definedName>
    <definedName name="Table336" localSheetId="1">#REF!</definedName>
    <definedName name="Table336" localSheetId="2">#REF!</definedName>
    <definedName name="Table336" localSheetId="3">#REF!</definedName>
    <definedName name="Table336" localSheetId="4">#REF!</definedName>
    <definedName name="Table336" localSheetId="5">#REF!</definedName>
    <definedName name="Table336">#REF!</definedName>
    <definedName name="Table34" localSheetId="1">#REF!</definedName>
    <definedName name="Table34" localSheetId="2">#REF!</definedName>
    <definedName name="Table34" localSheetId="3">#REF!</definedName>
    <definedName name="Table34" localSheetId="4">#REF!</definedName>
    <definedName name="Table34" localSheetId="5">#REF!</definedName>
    <definedName name="Table34">#REF!</definedName>
    <definedName name="Table35" localSheetId="1">#REF!</definedName>
    <definedName name="Table35" localSheetId="2">#REF!</definedName>
    <definedName name="Table35" localSheetId="3">#REF!</definedName>
    <definedName name="Table35" localSheetId="4">#REF!</definedName>
    <definedName name="Table35" localSheetId="5">#REF!</definedName>
    <definedName name="Table35">#REF!</definedName>
    <definedName name="Table36" localSheetId="1">#REF!</definedName>
    <definedName name="Table36" localSheetId="2">#REF!</definedName>
    <definedName name="Table36" localSheetId="3">#REF!</definedName>
    <definedName name="Table36" localSheetId="4">#REF!</definedName>
    <definedName name="Table36" localSheetId="5">#REF!</definedName>
    <definedName name="Table36">#REF!</definedName>
    <definedName name="Table37" localSheetId="1">#REF!</definedName>
    <definedName name="Table37" localSheetId="2">#REF!</definedName>
    <definedName name="Table37" localSheetId="3">#REF!</definedName>
    <definedName name="Table37" localSheetId="4">#REF!</definedName>
    <definedName name="Table37" localSheetId="5">#REF!</definedName>
    <definedName name="Table37">#REF!</definedName>
    <definedName name="Table38" localSheetId="1">#REF!</definedName>
    <definedName name="Table38" localSheetId="2">#REF!</definedName>
    <definedName name="Table38" localSheetId="3">#REF!</definedName>
    <definedName name="Table38" localSheetId="4">#REF!</definedName>
    <definedName name="Table38" localSheetId="5">#REF!</definedName>
    <definedName name="Table38">#REF!</definedName>
    <definedName name="Table39" localSheetId="1">#REF!</definedName>
    <definedName name="Table39" localSheetId="2">#REF!</definedName>
    <definedName name="Table39" localSheetId="3">#REF!</definedName>
    <definedName name="Table39" localSheetId="4">#REF!</definedName>
    <definedName name="Table39" localSheetId="5">#REF!</definedName>
    <definedName name="Table39">#REF!</definedName>
    <definedName name="Table40" localSheetId="1">#REF!</definedName>
    <definedName name="Table40" localSheetId="2">#REF!</definedName>
    <definedName name="Table40" localSheetId="3">#REF!</definedName>
    <definedName name="Table40" localSheetId="4">#REF!</definedName>
    <definedName name="Table40" localSheetId="5">#REF!</definedName>
    <definedName name="Table40">#REF!</definedName>
    <definedName name="Table41" localSheetId="1">#REF!</definedName>
    <definedName name="Table41" localSheetId="2">#REF!</definedName>
    <definedName name="Table41" localSheetId="3">#REF!</definedName>
    <definedName name="Table41" localSheetId="4">#REF!</definedName>
    <definedName name="Table41" localSheetId="5">#REF!</definedName>
    <definedName name="Table41">#REF!</definedName>
    <definedName name="Table42" localSheetId="1">#REF!</definedName>
    <definedName name="Table42" localSheetId="2">#REF!</definedName>
    <definedName name="Table42" localSheetId="3">#REF!</definedName>
    <definedName name="Table42" localSheetId="4">#REF!</definedName>
    <definedName name="Table42" localSheetId="5">#REF!</definedName>
    <definedName name="Table42">#REF!</definedName>
    <definedName name="Table43" localSheetId="1">#REF!</definedName>
    <definedName name="Table43" localSheetId="2">#REF!</definedName>
    <definedName name="Table43" localSheetId="3">#REF!</definedName>
    <definedName name="Table43" localSheetId="4">#REF!</definedName>
    <definedName name="Table43" localSheetId="5">#REF!</definedName>
    <definedName name="Table43">#REF!</definedName>
    <definedName name="Table44" localSheetId="1">#REF!</definedName>
    <definedName name="Table44" localSheetId="2">#REF!</definedName>
    <definedName name="Table44" localSheetId="3">#REF!</definedName>
    <definedName name="Table44" localSheetId="4">#REF!</definedName>
    <definedName name="Table44" localSheetId="5">#REF!</definedName>
    <definedName name="Table44">#REF!</definedName>
    <definedName name="TabMTBOP2006" localSheetId="1">#REF!</definedName>
    <definedName name="TabMTBOP2006" localSheetId="2">#REF!</definedName>
    <definedName name="TabMTBOP2006" localSheetId="3">#REF!</definedName>
    <definedName name="TabMTBOP2006" localSheetId="4">#REF!</definedName>
    <definedName name="TabMTBOP2006" localSheetId="5">#REF!</definedName>
    <definedName name="TabMTBOP2006">#REF!</definedName>
    <definedName name="TabMTbop2010" localSheetId="1">#REF!</definedName>
    <definedName name="TabMTbop2010" localSheetId="2">#REF!</definedName>
    <definedName name="TabMTbop2010" localSheetId="3">#REF!</definedName>
    <definedName name="TabMTbop2010" localSheetId="4">#REF!</definedName>
    <definedName name="TabMTbop2010" localSheetId="5">#REF!</definedName>
    <definedName name="TabMTbop2010">#REF!</definedName>
    <definedName name="TabMTdebt" localSheetId="1">#REF!</definedName>
    <definedName name="TabMTdebt" localSheetId="2">#REF!</definedName>
    <definedName name="TabMTdebt" localSheetId="3">#REF!</definedName>
    <definedName name="TabMTdebt" localSheetId="4">#REF!</definedName>
    <definedName name="TabMTdebt" localSheetId="5">#REF!</definedName>
    <definedName name="TabMTdebt">#REF!</definedName>
    <definedName name="TabNonfactorServices_and_Income" localSheetId="1">#REF!</definedName>
    <definedName name="TabNonfactorServices_and_Income" localSheetId="2">#REF!</definedName>
    <definedName name="TabNonfactorServices_and_Income" localSheetId="3">#REF!</definedName>
    <definedName name="TabNonfactorServices_and_Income" localSheetId="4">#REF!</definedName>
    <definedName name="TabNonfactorServices_and_Income" localSheetId="5">#REF!</definedName>
    <definedName name="TabNonfactorServices_and_Income">#REF!</definedName>
    <definedName name="TabOutMon" localSheetId="1">#REF!</definedName>
    <definedName name="TabOutMon" localSheetId="2">#REF!</definedName>
    <definedName name="TabOutMon" localSheetId="3">#REF!</definedName>
    <definedName name="TabOutMon" localSheetId="4">#REF!</definedName>
    <definedName name="TabOutMon" localSheetId="5">#REF!</definedName>
    <definedName name="TabOutMon">#REF!</definedName>
    <definedName name="TabsimplifiedBOP" localSheetId="1">#REF!</definedName>
    <definedName name="TabsimplifiedBOP" localSheetId="2">#REF!</definedName>
    <definedName name="TabsimplifiedBOP" localSheetId="3">#REF!</definedName>
    <definedName name="TabsimplifiedBOP" localSheetId="4">#REF!</definedName>
    <definedName name="TabsimplifiedBOP" localSheetId="5">#REF!</definedName>
    <definedName name="TabsimplifiedBOP">#REF!</definedName>
    <definedName name="TaxArrears" localSheetId="1">#REF!</definedName>
    <definedName name="TaxArrears" localSheetId="2">#REF!</definedName>
    <definedName name="TaxArrears" localSheetId="3">#REF!</definedName>
    <definedName name="TaxArrears" localSheetId="4">#REF!</definedName>
    <definedName name="TaxArrears" localSheetId="5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3">#REF!</definedName>
    <definedName name="Test">#REF!</definedName>
    <definedName name="Test1" localSheetId="3">#REF!</definedName>
    <definedName name="Test1">#REF!</definedName>
    <definedName name="Trade_balance" localSheetId="1">#REF!</definedName>
    <definedName name="Trade_balance" localSheetId="2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>#REF!</definedName>
    <definedName name="trade_figure" localSheetId="1">#REF!</definedName>
    <definedName name="trade_figure" localSheetId="2">#REF!</definedName>
    <definedName name="trade_figure" localSheetId="3">#REF!</definedName>
    <definedName name="trade_figure" localSheetId="4">#REF!</definedName>
    <definedName name="trade_figure" localSheetId="5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 localSheetId="1">#REF!</definedName>
    <definedName name="zGDPgrowth" localSheetId="2">#REF!</definedName>
    <definedName name="zGDPgrowth" localSheetId="3">#REF!</definedName>
    <definedName name="zGDPgrowth" localSheetId="4">#REF!</definedName>
    <definedName name="zGDPgrowth" localSheetId="5">#REF!</definedName>
    <definedName name="zGDPgrowth">#REF!</definedName>
    <definedName name="zIGNFS" localSheetId="1">#REF!</definedName>
    <definedName name="zIGNFS" localSheetId="2">#REF!</definedName>
    <definedName name="zIGNFS" localSheetId="3">#REF!</definedName>
    <definedName name="zIGNFS" localSheetId="4">#REF!</definedName>
    <definedName name="zIGNFS" localSheetId="5">#REF!</definedName>
    <definedName name="zIGNFS">#REF!</definedName>
    <definedName name="zImports" localSheetId="1">#REF!</definedName>
    <definedName name="zImports" localSheetId="2">#REF!</definedName>
    <definedName name="zImports" localSheetId="3">#REF!</definedName>
    <definedName name="zImports" localSheetId="4">#REF!</definedName>
    <definedName name="zImports" localSheetId="5">#REF!</definedName>
    <definedName name="zImports">#REF!</definedName>
    <definedName name="zLiborUS" localSheetId="1">#REF!</definedName>
    <definedName name="zLiborUS" localSheetId="2">#REF!</definedName>
    <definedName name="zLiborUS" localSheetId="3">#REF!</definedName>
    <definedName name="zLiborUS" localSheetId="4">#REF!</definedName>
    <definedName name="zLiborUS" localSheetId="5">#REF!</definedName>
    <definedName name="zLiborUS">#REF!</definedName>
    <definedName name="zReserves">[9]oth!$A$17:$IV$17</definedName>
    <definedName name="zRoWCPIchange" localSheetId="1">#REF!</definedName>
    <definedName name="zRoWCPIchange" localSheetId="2">#REF!</definedName>
    <definedName name="zRoWCPIchange" localSheetId="3">#REF!</definedName>
    <definedName name="zRoWCPIchange" localSheetId="4">#REF!</definedName>
    <definedName name="zRoWCPIchange" localSheetId="5">#REF!</definedName>
    <definedName name="zRoWCPIchange">#REF!</definedName>
    <definedName name="zSDReRate">[9]ass!$A$24:$IV$24</definedName>
    <definedName name="zXGNFS" localSheetId="1">#REF!</definedName>
    <definedName name="zXGNFS" localSheetId="2">#REF!</definedName>
    <definedName name="zXGNFS" localSheetId="3">#REF!</definedName>
    <definedName name="zXGNFS" localSheetId="4">#REF!</definedName>
    <definedName name="zXGNFS" localSheetId="5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localSheetId="2" hidden="1">{"WEO",#N/A,FALSE,"T"}</definedName>
    <definedName name="ААААААААААААААААААААААААААААААААА" localSheetId="3" hidden="1">{"WEO",#N/A,FALSE,"T"}</definedName>
    <definedName name="ААААААААААААААААААААААААААААААААА" localSheetId="4" hidden="1">{"WEO",#N/A,FALSE,"T"}</definedName>
    <definedName name="ААААААААААААААААААААААААААААААААА" localSheetId="5" hidden="1">{"WEO",#N/A,FALSE,"T"}</definedName>
    <definedName name="ААААААААААААААААААААААААААААААААА" hidden="1">{"WEO",#N/A,FALSE,"T"}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localSheetId="3" hidden="1">{#N/A,#N/A,FALSE,"I";#N/A,#N/A,FALSE,"J";#N/A,#N/A,FALSE,"K";#N/A,#N/A,FALSE,"L";#N/A,#N/A,FALSE,"M";#N/A,#N/A,FALSE,"N";#N/A,#N/A,FALSE,"O"}</definedName>
    <definedName name="квефі" localSheetId="4" hidden="1">{#N/A,#N/A,FALSE,"I";#N/A,#N/A,FALSE,"J";#N/A,#N/A,FALSE,"K";#N/A,#N/A,FALSE,"L";#N/A,#N/A,FALSE,"M";#N/A,#N/A,FALSE,"N";#N/A,#N/A,FALSE,"O"}</definedName>
    <definedName name="квефі" localSheetId="5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'1'!$B$1:$I$37</definedName>
    <definedName name="_xlnm.Print_Area" localSheetId="1">'1.1'!$A$2:$CC$41</definedName>
    <definedName name="_xlnm.Print_Area" localSheetId="2">'1.2'!$A$2:$AW$38</definedName>
    <definedName name="_xlnm.Print_Area" localSheetId="3">'1.2 '!$A$2:$CC$41</definedName>
    <definedName name="_xlnm.Print_Area" localSheetId="4">'1.3'!$A$2:$CC$40</definedName>
    <definedName name="_xlnm.Print_Area" localSheetId="5">'1.4'!$A$2:$CC$43</definedName>
    <definedName name="_xlnm.Print_Area">#REF!</definedName>
    <definedName name="Область_печати_ИМ" localSheetId="1">#REF!</definedName>
    <definedName name="Область_печати_ИМ" localSheetId="2">#REF!</definedName>
    <definedName name="Область_печати_ИМ" localSheetId="3">#REF!</definedName>
    <definedName name="Область_печати_ИМ" localSheetId="4">#REF!</definedName>
    <definedName name="Область_печати_ИМ" localSheetId="5">#REF!</definedName>
    <definedName name="Область_печати_ИМ">#REF!</definedName>
    <definedName name="п" localSheetId="1" hidden="1">{"MONA",#N/A,FALSE,"S"}</definedName>
    <definedName name="п" localSheetId="2" hidden="1">{"MONA",#N/A,FALSE,"S"}</definedName>
    <definedName name="п" localSheetId="3" hidden="1">{"MONA",#N/A,FALSE,"S"}</definedName>
    <definedName name="п" localSheetId="4" hidden="1">{"MONA",#N/A,FALSE,"S"}</definedName>
    <definedName name="п" localSheetId="5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localSheetId="4" hidden="1">{#N/A,#N/A,FALSE,"SimInp1";#N/A,#N/A,FALSE,"SimInp2";#N/A,#N/A,FALSE,"SimOut1";#N/A,#N/A,FALSE,"SimOut2";#N/A,#N/A,FALSE,"SimOut3";#N/A,#N/A,FALSE,"SimOut4";#N/A,#N/A,FALSE,"SimOut5"}</definedName>
    <definedName name="ппппппппппп" localSheetId="5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localSheetId="2" hidden="1">{#N/A,#N/A,FALSE,"I";#N/A,#N/A,FALSE,"J";#N/A,#N/A,FALSE,"K";#N/A,#N/A,FALSE,"L";#N/A,#N/A,FALSE,"M";#N/A,#N/A,FALSE,"N";#N/A,#N/A,FALSE,"O"}</definedName>
    <definedName name="росія" localSheetId="3" hidden="1">{#N/A,#N/A,FALSE,"I";#N/A,#N/A,FALSE,"J";#N/A,#N/A,FALSE,"K";#N/A,#N/A,FALSE,"L";#N/A,#N/A,FALSE,"M";#N/A,#N/A,FALSE,"N";#N/A,#N/A,FALSE,"O"}</definedName>
    <definedName name="росія" localSheetId="4" hidden="1">{#N/A,#N/A,FALSE,"I";#N/A,#N/A,FALSE,"J";#N/A,#N/A,FALSE,"K";#N/A,#N/A,FALSE,"L";#N/A,#N/A,FALSE,"M";#N/A,#N/A,FALSE,"N";#N/A,#N/A,FALSE,"O"}</definedName>
    <definedName name="росія" localSheetId="5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localSheetId="2" hidden="1">{"MONA",#N/A,FALSE,"S"}</definedName>
    <definedName name="ррпеак" localSheetId="3" hidden="1">{"MONA",#N/A,FALSE,"S"}</definedName>
    <definedName name="ррпеак" localSheetId="4" hidden="1">{"MONA",#N/A,FALSE,"S"}</definedName>
    <definedName name="ррпеак" localSheetId="5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localSheetId="5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localSheetId="2" hidden="1">{"MONA",#N/A,FALSE,"S"}</definedName>
    <definedName name="РРРРРРРРРРРРРРРРРРРРРРРРРРР" localSheetId="3" hidden="1">{"MONA",#N/A,FALSE,"S"}</definedName>
    <definedName name="РРРРРРРРРРРРРРРРРРРРРРРРРРР" localSheetId="4" hidden="1">{"MONA",#N/A,FALSE,"S"}</definedName>
    <definedName name="РРРРРРРРРРРРРРРРРРРРРРРРРРР" localSheetId="5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BS10" i="13" l="1"/>
  <c r="BS11" i="13"/>
  <c r="BS12" i="13"/>
  <c r="BS13" i="13"/>
  <c r="BS14" i="13"/>
  <c r="BS15" i="13"/>
  <c r="BS16" i="13"/>
  <c r="BS17" i="13"/>
  <c r="BS18" i="13"/>
  <c r="BS19" i="13"/>
  <c r="BS20" i="13"/>
  <c r="BS21" i="13"/>
  <c r="BS22" i="13"/>
  <c r="BS23" i="13"/>
  <c r="BS24" i="13"/>
  <c r="BS25" i="13"/>
  <c r="BS26" i="13"/>
  <c r="BS27" i="13"/>
  <c r="BS28" i="13"/>
  <c r="BS29" i="13"/>
  <c r="BS30" i="13"/>
  <c r="BS31" i="13"/>
  <c r="BS32" i="13"/>
  <c r="BS33" i="13"/>
  <c r="BS34" i="13"/>
  <c r="BS35" i="13"/>
  <c r="BS36" i="13"/>
  <c r="BS37" i="13"/>
  <c r="BS38" i="13"/>
  <c r="BR10" i="13"/>
  <c r="BR11" i="13"/>
  <c r="BR12" i="13"/>
  <c r="BR13" i="13"/>
  <c r="BR14" i="13"/>
  <c r="BR15" i="13"/>
  <c r="BR16" i="13"/>
  <c r="BR17" i="13"/>
  <c r="BR18" i="13"/>
  <c r="BR19" i="13"/>
  <c r="BR20" i="13"/>
  <c r="BR21" i="13"/>
  <c r="BR22" i="13"/>
  <c r="BR23" i="13"/>
  <c r="BR24" i="13"/>
  <c r="BR25" i="13"/>
  <c r="BR26" i="13"/>
  <c r="BR27" i="13"/>
  <c r="BR28" i="13"/>
  <c r="BR29" i="13"/>
  <c r="BR30" i="13"/>
  <c r="BR31" i="13"/>
  <c r="BR32" i="13"/>
  <c r="BR33" i="13"/>
  <c r="BR34" i="13"/>
  <c r="BR35" i="13"/>
  <c r="BR36" i="13"/>
  <c r="BR37" i="13"/>
  <c r="BR38" i="13"/>
  <c r="BS9" i="13"/>
  <c r="BR9" i="13"/>
  <c r="BS8" i="13"/>
  <c r="BR8" i="13"/>
  <c r="BS7" i="13"/>
  <c r="BR7" i="13"/>
  <c r="BS10" i="12" l="1"/>
  <c r="BS11" i="12"/>
  <c r="BS12" i="12"/>
  <c r="BS13" i="12"/>
  <c r="BS14" i="12"/>
  <c r="BS15" i="12"/>
  <c r="BS16" i="12"/>
  <c r="BS17" i="12"/>
  <c r="BS18" i="12"/>
  <c r="BS19" i="12"/>
  <c r="BS20" i="12"/>
  <c r="BS21" i="12"/>
  <c r="BS22" i="12"/>
  <c r="BS23" i="12"/>
  <c r="BS24" i="12"/>
  <c r="BS25" i="12"/>
  <c r="BS26" i="12"/>
  <c r="BS27" i="12"/>
  <c r="BS28" i="12"/>
  <c r="BS29" i="12"/>
  <c r="BS30" i="12"/>
  <c r="BS31" i="12"/>
  <c r="BS32" i="12"/>
  <c r="BS33" i="12"/>
  <c r="BS34" i="12"/>
  <c r="BS35" i="12"/>
  <c r="BR10" i="12"/>
  <c r="BR11" i="12"/>
  <c r="BR12" i="12"/>
  <c r="BR13" i="12"/>
  <c r="BR14" i="12"/>
  <c r="BR15" i="12"/>
  <c r="BR16" i="12"/>
  <c r="BR17" i="12"/>
  <c r="BR18" i="12"/>
  <c r="BR19" i="12"/>
  <c r="BR20" i="12"/>
  <c r="BR21" i="12"/>
  <c r="BR22" i="12"/>
  <c r="BR23" i="12"/>
  <c r="BR24" i="12"/>
  <c r="BR25" i="12"/>
  <c r="BR26" i="12"/>
  <c r="BR27" i="12"/>
  <c r="BR28" i="12"/>
  <c r="BR29" i="12"/>
  <c r="BR30" i="12"/>
  <c r="BR31" i="12"/>
  <c r="BR32" i="12"/>
  <c r="BR33" i="12"/>
  <c r="BR34" i="12"/>
  <c r="BR35" i="12"/>
  <c r="BS9" i="12"/>
  <c r="BR9" i="12"/>
  <c r="BS8" i="12"/>
  <c r="BR8" i="12"/>
  <c r="BS7" i="12"/>
  <c r="BR7" i="12"/>
  <c r="BS10" i="15" l="1"/>
  <c r="BS11" i="15"/>
  <c r="BS12" i="15"/>
  <c r="BS13" i="15"/>
  <c r="BS14" i="15"/>
  <c r="BS15" i="15"/>
  <c r="BS16" i="15"/>
  <c r="BS17" i="15"/>
  <c r="BS18" i="15"/>
  <c r="BS19" i="15"/>
  <c r="BS20" i="15"/>
  <c r="BS21" i="15"/>
  <c r="BS22" i="15"/>
  <c r="BS23" i="15"/>
  <c r="BS24" i="15"/>
  <c r="BS25" i="15"/>
  <c r="BS26" i="15"/>
  <c r="BS27" i="15"/>
  <c r="BS28" i="15"/>
  <c r="BS29" i="15"/>
  <c r="BS30" i="15"/>
  <c r="BS31" i="15"/>
  <c r="BS32" i="15"/>
  <c r="BS33" i="15"/>
  <c r="BS34" i="15"/>
  <c r="BS35" i="15"/>
  <c r="BS36" i="15"/>
  <c r="BR10" i="15"/>
  <c r="BR11" i="15"/>
  <c r="BR12" i="15"/>
  <c r="BR13" i="15"/>
  <c r="BR14" i="15"/>
  <c r="BR15" i="15"/>
  <c r="BR16" i="15"/>
  <c r="BR17" i="15"/>
  <c r="BR18" i="15"/>
  <c r="BR19" i="15"/>
  <c r="BR20" i="15"/>
  <c r="BR21" i="15"/>
  <c r="BR22" i="15"/>
  <c r="BR23" i="15"/>
  <c r="BR24" i="15"/>
  <c r="BR25" i="15"/>
  <c r="BR26" i="15"/>
  <c r="BR27" i="15"/>
  <c r="BR28" i="15"/>
  <c r="BR29" i="15"/>
  <c r="BR30" i="15"/>
  <c r="BR31" i="15"/>
  <c r="BR32" i="15"/>
  <c r="BR33" i="15"/>
  <c r="BR34" i="15"/>
  <c r="BR35" i="15"/>
  <c r="BR36" i="15"/>
  <c r="BS9" i="15"/>
  <c r="BR9" i="15"/>
  <c r="BS8" i="15"/>
  <c r="BR8" i="15"/>
  <c r="BQ7" i="15"/>
  <c r="BQ7" i="10" l="1"/>
  <c r="BS10" i="10" l="1"/>
  <c r="BS13" i="10"/>
  <c r="BS11" i="10"/>
  <c r="BS12" i="10"/>
  <c r="BS14" i="10"/>
  <c r="BS15" i="10"/>
  <c r="BS16" i="10"/>
  <c r="BS17" i="10"/>
  <c r="BS18" i="10"/>
  <c r="BS19" i="10"/>
  <c r="BS21" i="10"/>
  <c r="BS22" i="10"/>
  <c r="BS20" i="10"/>
  <c r="BS23" i="10"/>
  <c r="BS24" i="10"/>
  <c r="BS25" i="10"/>
  <c r="BS27" i="10"/>
  <c r="BS26" i="10"/>
  <c r="BS28" i="10"/>
  <c r="BS29" i="10"/>
  <c r="BS30" i="10"/>
  <c r="BS31" i="10"/>
  <c r="BS32" i="10"/>
  <c r="BS33" i="10"/>
  <c r="BS34" i="10"/>
  <c r="BS35" i="10"/>
  <c r="BS36" i="10"/>
  <c r="BS9" i="10"/>
  <c r="BR10" i="10"/>
  <c r="BR13" i="10"/>
  <c r="BR11" i="10"/>
  <c r="BR12" i="10"/>
  <c r="BR14" i="10"/>
  <c r="BR15" i="10"/>
  <c r="BR16" i="10"/>
  <c r="BR17" i="10"/>
  <c r="BR18" i="10"/>
  <c r="BR19" i="10"/>
  <c r="BR21" i="10"/>
  <c r="BR22" i="10"/>
  <c r="BR20" i="10"/>
  <c r="BR23" i="10"/>
  <c r="BR24" i="10"/>
  <c r="BR25" i="10"/>
  <c r="BR27" i="10"/>
  <c r="BR26" i="10"/>
  <c r="BR28" i="10"/>
  <c r="BR29" i="10"/>
  <c r="BR30" i="10"/>
  <c r="BR31" i="10"/>
  <c r="BR32" i="10"/>
  <c r="BR33" i="10"/>
  <c r="BR34" i="10"/>
  <c r="BR35" i="10"/>
  <c r="BR36" i="10"/>
  <c r="BR9" i="10"/>
  <c r="BS8" i="10"/>
  <c r="BR8" i="10"/>
  <c r="CC8" i="12" l="1"/>
  <c r="CC7" i="12"/>
  <c r="CC18" i="15"/>
  <c r="CC8" i="13" l="1"/>
  <c r="CC9" i="13"/>
  <c r="CC10" i="13"/>
  <c r="CC11" i="13"/>
  <c r="CC12" i="13"/>
  <c r="CC13" i="13"/>
  <c r="CC14" i="13"/>
  <c r="CC15" i="13"/>
  <c r="CC16" i="13"/>
  <c r="CC17" i="13"/>
  <c r="CC18" i="13"/>
  <c r="CC19" i="13"/>
  <c r="CC20" i="13"/>
  <c r="CC21" i="13"/>
  <c r="CC22" i="13"/>
  <c r="CC23" i="13"/>
  <c r="CC24" i="13"/>
  <c r="CC25" i="13"/>
  <c r="CC26" i="13"/>
  <c r="CC27" i="13"/>
  <c r="CC28" i="13"/>
  <c r="CC29" i="13"/>
  <c r="CC30" i="13"/>
  <c r="CC31" i="13"/>
  <c r="CC32" i="13"/>
  <c r="CC33" i="13"/>
  <c r="CC34" i="13"/>
  <c r="CC35" i="13"/>
  <c r="CC36" i="13"/>
  <c r="CC37" i="13"/>
  <c r="CC38" i="13"/>
  <c r="CC7" i="13"/>
  <c r="CC9" i="12"/>
  <c r="CC10" i="12"/>
  <c r="CC11" i="12"/>
  <c r="CC12" i="12"/>
  <c r="CC13" i="12"/>
  <c r="CC14" i="12"/>
  <c r="CC15" i="12"/>
  <c r="CC16" i="12"/>
  <c r="CC17" i="12"/>
  <c r="CC18" i="12"/>
  <c r="CC19" i="12"/>
  <c r="CC20" i="12"/>
  <c r="CC21" i="12"/>
  <c r="CC22" i="12"/>
  <c r="CC23" i="12"/>
  <c r="CC24" i="12"/>
  <c r="CC25" i="12"/>
  <c r="CC26" i="12"/>
  <c r="CC27" i="12"/>
  <c r="CC28" i="12"/>
  <c r="CC29" i="12"/>
  <c r="CC30" i="12"/>
  <c r="CC31" i="12"/>
  <c r="CC32" i="12"/>
  <c r="CC33" i="12"/>
  <c r="CC34" i="12"/>
  <c r="CC35" i="12"/>
  <c r="BP7" i="15"/>
  <c r="CC10" i="15"/>
  <c r="CC12" i="15"/>
  <c r="CC11" i="15"/>
  <c r="CC14" i="15"/>
  <c r="CC13" i="15"/>
  <c r="CC15" i="15"/>
  <c r="CC19" i="15"/>
  <c r="CC16" i="15"/>
  <c r="CC17" i="15"/>
  <c r="CC20" i="15"/>
  <c r="CC23" i="15"/>
  <c r="CC21" i="15"/>
  <c r="CC24" i="15"/>
  <c r="CC22" i="15"/>
  <c r="CC25" i="15"/>
  <c r="CC27" i="15"/>
  <c r="CC28" i="15"/>
  <c r="CC29" i="15"/>
  <c r="CC26" i="15"/>
  <c r="CC30" i="15"/>
  <c r="CC31" i="15"/>
  <c r="CC32" i="15"/>
  <c r="CC34" i="15"/>
  <c r="CC35" i="15"/>
  <c r="CC33" i="15"/>
  <c r="CC36" i="15"/>
  <c r="CC9" i="15"/>
  <c r="CC8" i="15"/>
  <c r="CB8" i="15"/>
  <c r="BP7" i="10" l="1"/>
  <c r="CC10" i="10"/>
  <c r="CC13" i="10"/>
  <c r="CC11" i="10"/>
  <c r="CC12" i="10"/>
  <c r="CC15" i="10"/>
  <c r="CC14" i="10"/>
  <c r="CC18" i="10"/>
  <c r="CC16" i="10"/>
  <c r="CC17" i="10"/>
  <c r="CC19" i="10"/>
  <c r="CC20" i="10"/>
  <c r="CC22" i="10"/>
  <c r="CC21" i="10"/>
  <c r="CC23" i="10"/>
  <c r="CC24" i="10"/>
  <c r="CC25" i="10"/>
  <c r="CC27" i="10"/>
  <c r="CC26" i="10"/>
  <c r="CC28" i="10"/>
  <c r="CC31" i="10"/>
  <c r="CC30" i="10"/>
  <c r="CC29" i="10"/>
  <c r="CC32" i="10"/>
  <c r="CC33" i="10"/>
  <c r="CC34" i="10"/>
  <c r="CC35" i="10"/>
  <c r="CC36" i="10"/>
  <c r="CC9" i="10"/>
  <c r="CC8" i="10"/>
  <c r="BO7" i="15" l="1"/>
  <c r="BS7" i="15" s="1"/>
  <c r="BO7" i="10" l="1"/>
  <c r="BS7" i="10" s="1"/>
  <c r="BN7" i="15" l="1"/>
  <c r="BN7" i="10"/>
  <c r="BM7" i="15" l="1"/>
  <c r="BM7" i="10" l="1"/>
  <c r="BH7" i="15" l="1"/>
  <c r="BI7" i="15"/>
  <c r="BJ7" i="15"/>
  <c r="BK7" i="15"/>
  <c r="BL7" i="15"/>
  <c r="BG7" i="15"/>
  <c r="BR7" i="15" l="1"/>
  <c r="CC7" i="15"/>
  <c r="BL7" i="10"/>
  <c r="BK7" i="10" l="1"/>
  <c r="BR7" i="10" s="1"/>
  <c r="CC7" i="10" l="1"/>
  <c r="B19" i="3"/>
  <c r="BT19" i="10" l="1"/>
  <c r="BT9" i="10"/>
  <c r="BX37" i="13" l="1"/>
  <c r="BW37" i="13"/>
  <c r="CB8" i="13"/>
  <c r="CB9" i="13"/>
  <c r="CB10" i="13"/>
  <c r="CB11" i="13"/>
  <c r="CB12" i="13"/>
  <c r="CB13" i="13"/>
  <c r="CB14" i="13"/>
  <c r="CB15" i="13"/>
  <c r="CB16" i="13"/>
  <c r="CB17" i="13"/>
  <c r="CB18" i="13"/>
  <c r="CB19" i="13"/>
  <c r="CB20" i="13"/>
  <c r="CB21" i="13"/>
  <c r="CB22" i="13"/>
  <c r="CB23" i="13"/>
  <c r="CB24" i="13"/>
  <c r="CB25" i="13"/>
  <c r="CB26" i="13"/>
  <c r="CB27" i="13"/>
  <c r="CB28" i="13"/>
  <c r="CB29" i="13"/>
  <c r="CB30" i="13"/>
  <c r="CB31" i="13"/>
  <c r="CB32" i="13"/>
  <c r="CB33" i="13"/>
  <c r="CB34" i="13"/>
  <c r="CB35" i="13"/>
  <c r="CB36" i="13"/>
  <c r="CB37" i="13"/>
  <c r="CB38" i="13"/>
  <c r="CB7" i="13"/>
  <c r="CB9" i="12" l="1"/>
  <c r="CB10" i="12"/>
  <c r="CB11" i="12"/>
  <c r="CB12" i="12"/>
  <c r="CB13" i="12"/>
  <c r="CB14" i="12"/>
  <c r="CB15" i="12"/>
  <c r="CB16" i="12"/>
  <c r="CB17" i="12"/>
  <c r="CB18" i="12"/>
  <c r="CB19" i="12"/>
  <c r="CB20" i="12"/>
  <c r="CB21" i="12"/>
  <c r="CB22" i="12"/>
  <c r="CB23" i="12"/>
  <c r="CB24" i="12"/>
  <c r="CB25" i="12"/>
  <c r="CB26" i="12"/>
  <c r="CB27" i="12"/>
  <c r="CB28" i="12"/>
  <c r="CB29" i="12"/>
  <c r="CB30" i="12"/>
  <c r="CB31" i="12"/>
  <c r="CB32" i="12"/>
  <c r="CB33" i="12"/>
  <c r="CB34" i="12"/>
  <c r="CB35" i="12"/>
  <c r="CB8" i="12"/>
  <c r="CB7" i="12"/>
  <c r="CB10" i="15"/>
  <c r="CB13" i="15"/>
  <c r="CB11" i="15"/>
  <c r="CB15" i="15"/>
  <c r="CB12" i="15"/>
  <c r="CB14" i="15"/>
  <c r="CB16" i="15"/>
  <c r="CB17" i="15"/>
  <c r="CB19" i="15"/>
  <c r="CB18" i="15"/>
  <c r="CB20" i="15"/>
  <c r="CB21" i="15"/>
  <c r="CB22" i="15"/>
  <c r="CB24" i="15"/>
  <c r="CB23" i="15"/>
  <c r="CB29" i="15"/>
  <c r="CB26" i="15"/>
  <c r="CB27" i="15"/>
  <c r="CB25" i="15"/>
  <c r="CB28" i="15"/>
  <c r="CB30" i="15"/>
  <c r="CB31" i="15"/>
  <c r="CB32" i="15"/>
  <c r="CB34" i="15"/>
  <c r="CB33" i="15"/>
  <c r="CB35" i="15"/>
  <c r="CB36" i="15"/>
  <c r="CB9" i="15"/>
  <c r="CB7" i="15"/>
  <c r="CB9" i="10" l="1"/>
  <c r="CB14" i="10"/>
  <c r="CB13" i="10"/>
  <c r="CB12" i="10"/>
  <c r="CB10" i="10"/>
  <c r="CB11" i="10"/>
  <c r="CB16" i="10"/>
  <c r="CB15" i="10"/>
  <c r="CB17" i="10"/>
  <c r="CB21" i="10"/>
  <c r="CB19" i="10"/>
  <c r="CB22" i="10"/>
  <c r="CB18" i="10"/>
  <c r="CB20" i="10"/>
  <c r="CB24" i="10"/>
  <c r="CB23" i="10"/>
  <c r="CB27" i="10"/>
  <c r="CB26" i="10"/>
  <c r="CB25" i="10"/>
  <c r="CB30" i="10"/>
  <c r="CB28" i="10"/>
  <c r="CB31" i="10"/>
  <c r="CB34" i="10"/>
  <c r="CB29" i="10"/>
  <c r="CB32" i="10"/>
  <c r="CB33" i="10"/>
  <c r="CB35" i="10"/>
  <c r="CB36" i="10"/>
  <c r="CB7" i="10"/>
  <c r="BT14" i="15" l="1"/>
  <c r="BU14" i="15"/>
  <c r="BV14" i="15"/>
  <c r="BW14" i="15"/>
  <c r="BH8" i="10" l="1"/>
  <c r="BI8" i="10"/>
  <c r="BJ8" i="10"/>
  <c r="BG8" i="10"/>
  <c r="CB8" i="10" l="1"/>
  <c r="BW8" i="13" l="1"/>
  <c r="BW9" i="13"/>
  <c r="BW10" i="13"/>
  <c r="BW11" i="13"/>
  <c r="BW12" i="13"/>
  <c r="BW13" i="13"/>
  <c r="BW14" i="13"/>
  <c r="BW15" i="13"/>
  <c r="BW16" i="13"/>
  <c r="BW17" i="13"/>
  <c r="BW18" i="13"/>
  <c r="BW19" i="13"/>
  <c r="BW20" i="13"/>
  <c r="BW21" i="13"/>
  <c r="BW22" i="13"/>
  <c r="BW23" i="13"/>
  <c r="BW24" i="13"/>
  <c r="BW25" i="13"/>
  <c r="BW26" i="13"/>
  <c r="BW27" i="13"/>
  <c r="BW28" i="13"/>
  <c r="BW29" i="13"/>
  <c r="BW30" i="13"/>
  <c r="BW31" i="13"/>
  <c r="BW32" i="13"/>
  <c r="BW33" i="13"/>
  <c r="BW34" i="13"/>
  <c r="BW35" i="13"/>
  <c r="BW36" i="13"/>
  <c r="BW38" i="13"/>
  <c r="BV8" i="13"/>
  <c r="BV9" i="13"/>
  <c r="BV10" i="13"/>
  <c r="BV11" i="13"/>
  <c r="BV12" i="13"/>
  <c r="BV13" i="13"/>
  <c r="BV14" i="13"/>
  <c r="BV15" i="13"/>
  <c r="BV16" i="13"/>
  <c r="BV17" i="13"/>
  <c r="BV18" i="13"/>
  <c r="BV19" i="13"/>
  <c r="BV20" i="13"/>
  <c r="BV21" i="13"/>
  <c r="BV22" i="13"/>
  <c r="BV23" i="13"/>
  <c r="BV24" i="13"/>
  <c r="BV25" i="13"/>
  <c r="BV26" i="13"/>
  <c r="BV27" i="13"/>
  <c r="BV28" i="13"/>
  <c r="BV29" i="13"/>
  <c r="BV30" i="13"/>
  <c r="BV31" i="13"/>
  <c r="BV32" i="13"/>
  <c r="BV33" i="13"/>
  <c r="BV34" i="13"/>
  <c r="BV35" i="13"/>
  <c r="BV36" i="13"/>
  <c r="BV37" i="13"/>
  <c r="BV38" i="13"/>
  <c r="BU8" i="13"/>
  <c r="BU9" i="13"/>
  <c r="BU10" i="13"/>
  <c r="BU11" i="13"/>
  <c r="BU12" i="13"/>
  <c r="BU13" i="13"/>
  <c r="BU14" i="13"/>
  <c r="BU15" i="13"/>
  <c r="BU16" i="13"/>
  <c r="BU17" i="13"/>
  <c r="BU18" i="13"/>
  <c r="BU19" i="13"/>
  <c r="BU20" i="13"/>
  <c r="BU21" i="13"/>
  <c r="BU22" i="13"/>
  <c r="BU23" i="13"/>
  <c r="BU24" i="13"/>
  <c r="BU25" i="13"/>
  <c r="BU26" i="13"/>
  <c r="BU27" i="13"/>
  <c r="BU28" i="13"/>
  <c r="BU29" i="13"/>
  <c r="BU30" i="13"/>
  <c r="BU31" i="13"/>
  <c r="BU32" i="13"/>
  <c r="BU33" i="13"/>
  <c r="BU34" i="13"/>
  <c r="BU35" i="13"/>
  <c r="BU36" i="13"/>
  <c r="BU37" i="13"/>
  <c r="BU38" i="13"/>
  <c r="BT8" i="13"/>
  <c r="BT9" i="13"/>
  <c r="BT10" i="13"/>
  <c r="BT11" i="13"/>
  <c r="BT12" i="13"/>
  <c r="BT13" i="13"/>
  <c r="BT14" i="13"/>
  <c r="BT15" i="13"/>
  <c r="BT16" i="13"/>
  <c r="BT17" i="13"/>
  <c r="BT18" i="13"/>
  <c r="BT19" i="13"/>
  <c r="BT20" i="13"/>
  <c r="BT21" i="13"/>
  <c r="BT22" i="13"/>
  <c r="BT23" i="13"/>
  <c r="BT24" i="13"/>
  <c r="BT25" i="13"/>
  <c r="BT26" i="13"/>
  <c r="BT27" i="13"/>
  <c r="BT28" i="13"/>
  <c r="BT29" i="13"/>
  <c r="BT30" i="13"/>
  <c r="BT31" i="13"/>
  <c r="BT32" i="13"/>
  <c r="BT33" i="13"/>
  <c r="BT34" i="13"/>
  <c r="BT35" i="13"/>
  <c r="BT36" i="13"/>
  <c r="BT37" i="13"/>
  <c r="BT38" i="13"/>
  <c r="BW7" i="13"/>
  <c r="BV7" i="13"/>
  <c r="BU7" i="13"/>
  <c r="BT7" i="13"/>
  <c r="BW8" i="12"/>
  <c r="BW9" i="12"/>
  <c r="BW10" i="12"/>
  <c r="BW11" i="12"/>
  <c r="BW12" i="12"/>
  <c r="BW13" i="12"/>
  <c r="BW14" i="12"/>
  <c r="BW15" i="12"/>
  <c r="BW16" i="12"/>
  <c r="BW17" i="12"/>
  <c r="BW18" i="12"/>
  <c r="BW19" i="12"/>
  <c r="BW20" i="12"/>
  <c r="BW21" i="12"/>
  <c r="BW22" i="12"/>
  <c r="BW23" i="12"/>
  <c r="BW24" i="12"/>
  <c r="BW25" i="12"/>
  <c r="BW26" i="12"/>
  <c r="BW27" i="12"/>
  <c r="BW28" i="12"/>
  <c r="BW29" i="12"/>
  <c r="BW30" i="12"/>
  <c r="BW31" i="12"/>
  <c r="BW32" i="12"/>
  <c r="BW33" i="12"/>
  <c r="BW34" i="12"/>
  <c r="BW35" i="12"/>
  <c r="BV8" i="12"/>
  <c r="BV9" i="12"/>
  <c r="BV10" i="12"/>
  <c r="BV11" i="12"/>
  <c r="BV12" i="12"/>
  <c r="BV13" i="12"/>
  <c r="BV14" i="12"/>
  <c r="BV15" i="12"/>
  <c r="BV16" i="12"/>
  <c r="BV17" i="12"/>
  <c r="BV18" i="12"/>
  <c r="BV19" i="12"/>
  <c r="BV20" i="12"/>
  <c r="BV21" i="12"/>
  <c r="BV22" i="12"/>
  <c r="BV23" i="12"/>
  <c r="BV24" i="12"/>
  <c r="BV25" i="12"/>
  <c r="BV26" i="12"/>
  <c r="BV27" i="12"/>
  <c r="BV28" i="12"/>
  <c r="BV29" i="12"/>
  <c r="BV30" i="12"/>
  <c r="BV31" i="12"/>
  <c r="BV32" i="12"/>
  <c r="BV33" i="12"/>
  <c r="BV34" i="12"/>
  <c r="BV35" i="12"/>
  <c r="BU8" i="12"/>
  <c r="BU9" i="12"/>
  <c r="BU10" i="12"/>
  <c r="BU11" i="12"/>
  <c r="BU12" i="12"/>
  <c r="BU13" i="12"/>
  <c r="BU14" i="12"/>
  <c r="BU15" i="12"/>
  <c r="BU16" i="12"/>
  <c r="BU17" i="12"/>
  <c r="BU18" i="12"/>
  <c r="BU19" i="12"/>
  <c r="BU20" i="12"/>
  <c r="BU21" i="12"/>
  <c r="BU22" i="12"/>
  <c r="BU23" i="12"/>
  <c r="BU24" i="12"/>
  <c r="BU25" i="12"/>
  <c r="BU26" i="12"/>
  <c r="BU27" i="12"/>
  <c r="BU28" i="12"/>
  <c r="BU29" i="12"/>
  <c r="BU30" i="12"/>
  <c r="BU31" i="12"/>
  <c r="BU32" i="12"/>
  <c r="BU33" i="12"/>
  <c r="BU34" i="12"/>
  <c r="BU35" i="12"/>
  <c r="BT8" i="12"/>
  <c r="BT9" i="12"/>
  <c r="BT10" i="12"/>
  <c r="BT11" i="12"/>
  <c r="BT12" i="12"/>
  <c r="BT13" i="12"/>
  <c r="BT14" i="12"/>
  <c r="BT15" i="12"/>
  <c r="BT16" i="12"/>
  <c r="BT17" i="12"/>
  <c r="BT18" i="12"/>
  <c r="BT19" i="12"/>
  <c r="BT20" i="12"/>
  <c r="BT21" i="12"/>
  <c r="BT22" i="12"/>
  <c r="BT23" i="12"/>
  <c r="BT24" i="12"/>
  <c r="BT25" i="12"/>
  <c r="BT26" i="12"/>
  <c r="BT27" i="12"/>
  <c r="BT28" i="12"/>
  <c r="BT29" i="12"/>
  <c r="BT30" i="12"/>
  <c r="BT31" i="12"/>
  <c r="BT32" i="12"/>
  <c r="BT33" i="12"/>
  <c r="BT34" i="12"/>
  <c r="BT35" i="12"/>
  <c r="BW7" i="12"/>
  <c r="BV7" i="12"/>
  <c r="BU7" i="12"/>
  <c r="BT7" i="12"/>
  <c r="BW10" i="15"/>
  <c r="BW13" i="15"/>
  <c r="BW11" i="15"/>
  <c r="BW15" i="15"/>
  <c r="BW16" i="15"/>
  <c r="BW17" i="15"/>
  <c r="BW12" i="15"/>
  <c r="BW20" i="15"/>
  <c r="BW19" i="15"/>
  <c r="BW18" i="15"/>
  <c r="BW21" i="15"/>
  <c r="BW24" i="15"/>
  <c r="BW22" i="15"/>
  <c r="BW23" i="15"/>
  <c r="BW26" i="15"/>
  <c r="BW29" i="15"/>
  <c r="BW27" i="15"/>
  <c r="BW25" i="15"/>
  <c r="BW28" i="15"/>
  <c r="BW30" i="15"/>
  <c r="BW31" i="15"/>
  <c r="BW32" i="15"/>
  <c r="BW34" i="15"/>
  <c r="BW33" i="15"/>
  <c r="BW35" i="15"/>
  <c r="BW36" i="15"/>
  <c r="BV10" i="15"/>
  <c r="BV13" i="15"/>
  <c r="BV11" i="15"/>
  <c r="BV15" i="15"/>
  <c r="BV16" i="15"/>
  <c r="BV17" i="15"/>
  <c r="BV12" i="15"/>
  <c r="BV20" i="15"/>
  <c r="BV19" i="15"/>
  <c r="BV18" i="15"/>
  <c r="BV21" i="15"/>
  <c r="BV24" i="15"/>
  <c r="BV22" i="15"/>
  <c r="BV23" i="15"/>
  <c r="BV26" i="15"/>
  <c r="BV29" i="15"/>
  <c r="BV27" i="15"/>
  <c r="BV25" i="15"/>
  <c r="BV28" i="15"/>
  <c r="BV30" i="15"/>
  <c r="BV31" i="15"/>
  <c r="BV32" i="15"/>
  <c r="BV34" i="15"/>
  <c r="BV33" i="15"/>
  <c r="BV35" i="15"/>
  <c r="BV36" i="15"/>
  <c r="BU10" i="15"/>
  <c r="BU13" i="15"/>
  <c r="BU11" i="15"/>
  <c r="BU15" i="15"/>
  <c r="BU16" i="15"/>
  <c r="BU17" i="15"/>
  <c r="BU12" i="15"/>
  <c r="BU20" i="15"/>
  <c r="BU19" i="15"/>
  <c r="BU18" i="15"/>
  <c r="BU21" i="15"/>
  <c r="BU24" i="15"/>
  <c r="BU22" i="15"/>
  <c r="BU23" i="15"/>
  <c r="BU26" i="15"/>
  <c r="BU29" i="15"/>
  <c r="BU27" i="15"/>
  <c r="BU25" i="15"/>
  <c r="BU28" i="15"/>
  <c r="BU30" i="15"/>
  <c r="BU31" i="15"/>
  <c r="BU32" i="15"/>
  <c r="BU34" i="15"/>
  <c r="BU33" i="15"/>
  <c r="BU35" i="15"/>
  <c r="BU36" i="15"/>
  <c r="BW9" i="15"/>
  <c r="BV9" i="15"/>
  <c r="BU9" i="15"/>
  <c r="BT10" i="15"/>
  <c r="BT13" i="15"/>
  <c r="BT11" i="15"/>
  <c r="BT15" i="15"/>
  <c r="BT16" i="15"/>
  <c r="BT17" i="15"/>
  <c r="BT12" i="15"/>
  <c r="BT20" i="15"/>
  <c r="BT19" i="15"/>
  <c r="BT18" i="15"/>
  <c r="BT21" i="15"/>
  <c r="BT24" i="15"/>
  <c r="BT22" i="15"/>
  <c r="BT23" i="15"/>
  <c r="BT26" i="15"/>
  <c r="BT29" i="15"/>
  <c r="BT27" i="15"/>
  <c r="BT25" i="15"/>
  <c r="BT28" i="15"/>
  <c r="BT30" i="15"/>
  <c r="BT31" i="15"/>
  <c r="BT32" i="15"/>
  <c r="BT34" i="15"/>
  <c r="BT33" i="15"/>
  <c r="BT35" i="15"/>
  <c r="BT36" i="15"/>
  <c r="BT9" i="15"/>
  <c r="BW7" i="15"/>
  <c r="BV7" i="15"/>
  <c r="BU7" i="15"/>
  <c r="BT7" i="15"/>
  <c r="BW14" i="10"/>
  <c r="BW13" i="10"/>
  <c r="BW12" i="10"/>
  <c r="BW10" i="10"/>
  <c r="BW11" i="10"/>
  <c r="BW16" i="10"/>
  <c r="BW17" i="10"/>
  <c r="BW21" i="10"/>
  <c r="BW15" i="10"/>
  <c r="BW19" i="10"/>
  <c r="BW22" i="10"/>
  <c r="BW18" i="10"/>
  <c r="BW20" i="10"/>
  <c r="BW24" i="10"/>
  <c r="BW27" i="10"/>
  <c r="BW23" i="10"/>
  <c r="BW26" i="10"/>
  <c r="BW25" i="10"/>
  <c r="BW30" i="10"/>
  <c r="BW28" i="10"/>
  <c r="BW31" i="10"/>
  <c r="BW29" i="10"/>
  <c r="BW34" i="10"/>
  <c r="BW32" i="10"/>
  <c r="BW33" i="10"/>
  <c r="BW35" i="10"/>
  <c r="BW36" i="10"/>
  <c r="BV14" i="10"/>
  <c r="BV13" i="10"/>
  <c r="BV12" i="10"/>
  <c r="BV10" i="10"/>
  <c r="BV11" i="10"/>
  <c r="BV16" i="10"/>
  <c r="BV17" i="10"/>
  <c r="BV21" i="10"/>
  <c r="BV15" i="10"/>
  <c r="BV19" i="10"/>
  <c r="BV22" i="10"/>
  <c r="BV18" i="10"/>
  <c r="BV20" i="10"/>
  <c r="BV24" i="10"/>
  <c r="BV27" i="10"/>
  <c r="BV23" i="10"/>
  <c r="BV26" i="10"/>
  <c r="BV25" i="10"/>
  <c r="BV30" i="10"/>
  <c r="BV28" i="10"/>
  <c r="BV31" i="10"/>
  <c r="BV29" i="10"/>
  <c r="BV34" i="10"/>
  <c r="BV32" i="10"/>
  <c r="BV33" i="10"/>
  <c r="BV35" i="10"/>
  <c r="BV36" i="10"/>
  <c r="BU14" i="10"/>
  <c r="BU13" i="10"/>
  <c r="BU12" i="10"/>
  <c r="BU10" i="10"/>
  <c r="BU11" i="10"/>
  <c r="BU16" i="10"/>
  <c r="BU17" i="10"/>
  <c r="BU21" i="10"/>
  <c r="BU15" i="10"/>
  <c r="BU19" i="10"/>
  <c r="BU22" i="10"/>
  <c r="BU18" i="10"/>
  <c r="BU20" i="10"/>
  <c r="BU24" i="10"/>
  <c r="BU27" i="10"/>
  <c r="BU23" i="10"/>
  <c r="BU26" i="10"/>
  <c r="BU25" i="10"/>
  <c r="BU30" i="10"/>
  <c r="BU28" i="10"/>
  <c r="BU31" i="10"/>
  <c r="BU29" i="10"/>
  <c r="BU34" i="10"/>
  <c r="BU32" i="10"/>
  <c r="BU33" i="10"/>
  <c r="BU35" i="10"/>
  <c r="BU36" i="10"/>
  <c r="BT14" i="10"/>
  <c r="BT13" i="10"/>
  <c r="BT12" i="10"/>
  <c r="BT10" i="10"/>
  <c r="BT11" i="10"/>
  <c r="BT16" i="10"/>
  <c r="BT17" i="10"/>
  <c r="BT21" i="10"/>
  <c r="BT15" i="10"/>
  <c r="BT22" i="10"/>
  <c r="BT18" i="10"/>
  <c r="BT20" i="10"/>
  <c r="BT24" i="10"/>
  <c r="BT27" i="10"/>
  <c r="BT23" i="10"/>
  <c r="BT26" i="10"/>
  <c r="BT25" i="10"/>
  <c r="BT30" i="10"/>
  <c r="BT28" i="10"/>
  <c r="BT31" i="10"/>
  <c r="BT29" i="10"/>
  <c r="BT34" i="10"/>
  <c r="BT32" i="10"/>
  <c r="BT33" i="10"/>
  <c r="BT35" i="10"/>
  <c r="BT36" i="10"/>
  <c r="BW9" i="10"/>
  <c r="BW7" i="10"/>
  <c r="BV9" i="10"/>
  <c r="BV7" i="10"/>
  <c r="BU9" i="10"/>
  <c r="BU7" i="10"/>
  <c r="BT7" i="10"/>
  <c r="CA8" i="13" l="1"/>
  <c r="CA9" i="13"/>
  <c r="CA10" i="13"/>
  <c r="CA11" i="13"/>
  <c r="CA12" i="13"/>
  <c r="CA13" i="13"/>
  <c r="CA14" i="13"/>
  <c r="CA15" i="13"/>
  <c r="CA16" i="13"/>
  <c r="CA17" i="13"/>
  <c r="CA18" i="13"/>
  <c r="CA19" i="13"/>
  <c r="CA20" i="13"/>
  <c r="CA21" i="13"/>
  <c r="CA22" i="13"/>
  <c r="CA23" i="13"/>
  <c r="CA24" i="13"/>
  <c r="CA25" i="13"/>
  <c r="CA26" i="13"/>
  <c r="CA27" i="13"/>
  <c r="CA28" i="13"/>
  <c r="CA29" i="13"/>
  <c r="CA30" i="13"/>
  <c r="CA31" i="13"/>
  <c r="CA32" i="13"/>
  <c r="CA33" i="13"/>
  <c r="CA34" i="13"/>
  <c r="CA35" i="13"/>
  <c r="CA36" i="13"/>
  <c r="CA37" i="13"/>
  <c r="CA38" i="13"/>
  <c r="CA7" i="13"/>
  <c r="CA8" i="12"/>
  <c r="CA9" i="12"/>
  <c r="CA10" i="12"/>
  <c r="CA11" i="12"/>
  <c r="CA12" i="12"/>
  <c r="CA13" i="12"/>
  <c r="CA14" i="12"/>
  <c r="CA15" i="12"/>
  <c r="CA16" i="12"/>
  <c r="CA17" i="12"/>
  <c r="CA18" i="12"/>
  <c r="CA19" i="12"/>
  <c r="CA20" i="12"/>
  <c r="CA21" i="12"/>
  <c r="CA22" i="12"/>
  <c r="CA23" i="12"/>
  <c r="CA24" i="12"/>
  <c r="CA25" i="12"/>
  <c r="CA26" i="12"/>
  <c r="CA27" i="12"/>
  <c r="CA28" i="12"/>
  <c r="CA29" i="12"/>
  <c r="CA30" i="12"/>
  <c r="CA31" i="12"/>
  <c r="CA32" i="12"/>
  <c r="CA33" i="12"/>
  <c r="CA34" i="12"/>
  <c r="CA35" i="12"/>
  <c r="CA7" i="12"/>
  <c r="CA9" i="15"/>
  <c r="CA10" i="15"/>
  <c r="CA13" i="15"/>
  <c r="CA11" i="15"/>
  <c r="CA15" i="15"/>
  <c r="CA14" i="15"/>
  <c r="CA16" i="15"/>
  <c r="CA17" i="15"/>
  <c r="CA12" i="15"/>
  <c r="CA20" i="15"/>
  <c r="CA19" i="15"/>
  <c r="CA18" i="15"/>
  <c r="CA21" i="15"/>
  <c r="CA24" i="15"/>
  <c r="CA22" i="15"/>
  <c r="CA23" i="15"/>
  <c r="CA26" i="15"/>
  <c r="CA29" i="15"/>
  <c r="CA27" i="15"/>
  <c r="CA25" i="15"/>
  <c r="CA28" i="15"/>
  <c r="CA30" i="15"/>
  <c r="CA31" i="15"/>
  <c r="CA32" i="15"/>
  <c r="CA34" i="15"/>
  <c r="CA33" i="15"/>
  <c r="CA35" i="15"/>
  <c r="CA36" i="15"/>
  <c r="CA7" i="15"/>
  <c r="CA36" i="10"/>
  <c r="CA14" i="10"/>
  <c r="CA13" i="10"/>
  <c r="CA12" i="10"/>
  <c r="CA10" i="10"/>
  <c r="CA11" i="10"/>
  <c r="CA16" i="10"/>
  <c r="CA17" i="10"/>
  <c r="CA21" i="10"/>
  <c r="CA15" i="10"/>
  <c r="CA19" i="10"/>
  <c r="CA22" i="10"/>
  <c r="CA18" i="10"/>
  <c r="CA20" i="10"/>
  <c r="CA24" i="10"/>
  <c r="CA27" i="10"/>
  <c r="CA23" i="10"/>
  <c r="CA26" i="10"/>
  <c r="CA25" i="10"/>
  <c r="CA30" i="10"/>
  <c r="CA28" i="10"/>
  <c r="CA31" i="10"/>
  <c r="CA29" i="10"/>
  <c r="CA34" i="10"/>
  <c r="CA32" i="10"/>
  <c r="CA33" i="10"/>
  <c r="CA35" i="10"/>
  <c r="CA9" i="10"/>
  <c r="CA7" i="10"/>
  <c r="BC8" i="15" l="1"/>
  <c r="BD8" i="15"/>
  <c r="BE8" i="15"/>
  <c r="BF8" i="15"/>
  <c r="CA8" i="15" l="1"/>
  <c r="BD8" i="10"/>
  <c r="BE8" i="10"/>
  <c r="BF8" i="10"/>
  <c r="BC8" i="10"/>
  <c r="CA8" i="10" l="1"/>
  <c r="A39" i="10" l="1"/>
  <c r="A43" i="13" l="1"/>
  <c r="A40" i="12"/>
  <c r="A41" i="15"/>
  <c r="A41" i="10"/>
  <c r="B21" i="13" l="1"/>
  <c r="A3" i="13" l="1"/>
  <c r="BZ21" i="13" l="1"/>
  <c r="BY21" i="13"/>
  <c r="BX21" i="13"/>
  <c r="B15" i="12" l="1"/>
  <c r="BZ15" i="12"/>
  <c r="BY15" i="12"/>
  <c r="BX15" i="12"/>
  <c r="BZ22" i="12" l="1"/>
  <c r="BZ8" i="13" l="1"/>
  <c r="BZ9" i="13"/>
  <c r="BZ10" i="13"/>
  <c r="BZ11" i="13"/>
  <c r="BZ12" i="13"/>
  <c r="BZ13" i="13"/>
  <c r="BZ14" i="13"/>
  <c r="BZ15" i="13"/>
  <c r="BZ16" i="13"/>
  <c r="BZ17" i="13"/>
  <c r="BZ18" i="13"/>
  <c r="BZ19" i="13"/>
  <c r="BZ20" i="13"/>
  <c r="BZ22" i="13"/>
  <c r="BZ23" i="13"/>
  <c r="BZ24" i="13"/>
  <c r="BZ25" i="13"/>
  <c r="BZ26" i="13"/>
  <c r="BZ27" i="13"/>
  <c r="BZ28" i="13"/>
  <c r="BZ29" i="13"/>
  <c r="BZ30" i="13"/>
  <c r="BZ31" i="13"/>
  <c r="BZ32" i="13"/>
  <c r="BZ33" i="13"/>
  <c r="BZ34" i="13"/>
  <c r="BZ35" i="13"/>
  <c r="BZ36" i="13"/>
  <c r="BZ37" i="13"/>
  <c r="BZ38" i="13"/>
  <c r="BZ7" i="13"/>
  <c r="BZ8" i="12" l="1"/>
  <c r="BZ9" i="12"/>
  <c r="BZ10" i="12"/>
  <c r="BZ11" i="12"/>
  <c r="BZ12" i="12"/>
  <c r="BZ13" i="12"/>
  <c r="BZ14" i="12"/>
  <c r="BZ16" i="12"/>
  <c r="BZ17" i="12"/>
  <c r="BZ18" i="12"/>
  <c r="BZ19" i="12"/>
  <c r="BZ20" i="12"/>
  <c r="BZ21" i="12"/>
  <c r="BZ23" i="12"/>
  <c r="BZ24" i="12"/>
  <c r="BZ25" i="12"/>
  <c r="BZ26" i="12"/>
  <c r="BZ27" i="12"/>
  <c r="BZ28" i="12"/>
  <c r="BZ29" i="12"/>
  <c r="BZ30" i="12"/>
  <c r="BZ31" i="12"/>
  <c r="BZ32" i="12"/>
  <c r="BZ33" i="12"/>
  <c r="BZ34" i="12"/>
  <c r="BZ35" i="12"/>
  <c r="BZ7" i="12"/>
  <c r="BZ36" i="15"/>
  <c r="BZ9" i="15"/>
  <c r="BZ11" i="15"/>
  <c r="BZ15" i="15"/>
  <c r="BZ12" i="15"/>
  <c r="BZ17" i="15"/>
  <c r="BZ18" i="15"/>
  <c r="BZ20" i="15"/>
  <c r="BZ21" i="15"/>
  <c r="BZ14" i="15"/>
  <c r="BZ23" i="15"/>
  <c r="BZ24" i="15"/>
  <c r="BZ22" i="15"/>
  <c r="BZ16" i="15"/>
  <c r="BZ19" i="15"/>
  <c r="BZ13" i="15"/>
  <c r="BZ26" i="15"/>
  <c r="BZ27" i="15"/>
  <c r="BZ25" i="15"/>
  <c r="BZ28" i="15"/>
  <c r="BZ29" i="15"/>
  <c r="BZ30" i="15"/>
  <c r="BZ35" i="15"/>
  <c r="BZ32" i="15"/>
  <c r="BZ31" i="15"/>
  <c r="BZ34" i="15"/>
  <c r="BZ33" i="15"/>
  <c r="BZ10" i="15"/>
  <c r="BZ7" i="15"/>
  <c r="BB8" i="15"/>
  <c r="BZ10" i="10" l="1"/>
  <c r="BZ12" i="10"/>
  <c r="BZ11" i="10"/>
  <c r="BZ13" i="10"/>
  <c r="BZ14" i="10"/>
  <c r="BZ17" i="10"/>
  <c r="BZ16" i="10"/>
  <c r="BZ20" i="10"/>
  <c r="BZ15" i="10"/>
  <c r="BZ18" i="10"/>
  <c r="BZ22" i="10"/>
  <c r="BZ19" i="10"/>
  <c r="BZ21" i="10"/>
  <c r="BZ24" i="10"/>
  <c r="BZ27" i="10"/>
  <c r="BZ23" i="10"/>
  <c r="BZ30" i="10"/>
  <c r="BZ26" i="10"/>
  <c r="BZ29" i="10"/>
  <c r="BZ32" i="10"/>
  <c r="BZ31" i="10"/>
  <c r="BZ25" i="10"/>
  <c r="BZ28" i="10"/>
  <c r="BZ33" i="10"/>
  <c r="BZ35" i="10"/>
  <c r="BZ34" i="10"/>
  <c r="BZ36" i="10"/>
  <c r="BZ9" i="10"/>
  <c r="BZ7" i="10"/>
  <c r="BB8" i="10"/>
  <c r="BA8" i="15" l="1"/>
  <c r="BA8" i="10"/>
  <c r="BY34" i="10"/>
  <c r="AY8" i="15" l="1"/>
  <c r="AZ8" i="15"/>
  <c r="AZ8" i="10"/>
  <c r="BZ8" i="15" l="1"/>
  <c r="BY36" i="15"/>
  <c r="AY8" i="10" l="1"/>
  <c r="BZ8" i="10" l="1"/>
  <c r="B7" i="13"/>
  <c r="B7" i="10" l="1"/>
  <c r="B38" i="13" l="1"/>
  <c r="B36" i="13"/>
  <c r="B35" i="13"/>
  <c r="B33" i="13"/>
  <c r="B32" i="13"/>
  <c r="B17" i="12"/>
  <c r="B14" i="12"/>
  <c r="B13" i="12"/>
  <c r="B11" i="12"/>
  <c r="B10" i="12"/>
  <c r="BY38" i="13" l="1"/>
  <c r="BX38" i="13"/>
  <c r="BY36" i="13"/>
  <c r="BY35" i="13"/>
  <c r="BX35" i="13"/>
  <c r="BX36" i="13"/>
  <c r="BY32" i="13"/>
  <c r="BY33" i="13"/>
  <c r="BX32" i="13"/>
  <c r="BX33" i="13"/>
  <c r="B7" i="12"/>
  <c r="A2" i="13"/>
  <c r="A2" i="12"/>
  <c r="A37" i="15"/>
  <c r="A2" i="10"/>
  <c r="A2" i="15"/>
  <c r="B8" i="15" l="1"/>
  <c r="B7" i="15"/>
  <c r="B8" i="10" l="1"/>
  <c r="BY17" i="12" l="1"/>
  <c r="BX17" i="12"/>
  <c r="BY13" i="12"/>
  <c r="BY14" i="12"/>
  <c r="BX13" i="12"/>
  <c r="BX14" i="12"/>
  <c r="BY11" i="12"/>
  <c r="BX11" i="12"/>
  <c r="BY10" i="12"/>
  <c r="BX10" i="12"/>
  <c r="A42" i="13" l="1"/>
  <c r="A39" i="12"/>
  <c r="A40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AI8" i="15"/>
  <c r="AJ8" i="15"/>
  <c r="AK8" i="15"/>
  <c r="AL8" i="15"/>
  <c r="AM8" i="15"/>
  <c r="AN8" i="15"/>
  <c r="AO8" i="15"/>
  <c r="AP8" i="15"/>
  <c r="AQ8" i="15"/>
  <c r="AR8" i="15"/>
  <c r="AS8" i="15"/>
  <c r="AT8" i="15"/>
  <c r="AU8" i="15"/>
  <c r="AV8" i="15"/>
  <c r="AW8" i="15"/>
  <c r="AX8" i="15"/>
  <c r="G8" i="15"/>
  <c r="A40" i="10"/>
  <c r="BV8" i="15" l="1"/>
  <c r="BU8" i="15"/>
  <c r="BT8" i="15"/>
  <c r="BW8" i="15"/>
  <c r="BY8" i="15"/>
  <c r="BX8" i="15"/>
  <c r="H8" i="10" l="1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G8" i="10"/>
  <c r="BU8" i="10" l="1"/>
  <c r="BT8" i="10"/>
  <c r="BW8" i="10"/>
  <c r="BV8" i="10"/>
  <c r="BY8" i="10"/>
  <c r="BX8" i="10"/>
  <c r="BY7" i="13"/>
  <c r="BX7" i="13"/>
  <c r="BY7" i="12"/>
  <c r="BX7" i="12"/>
  <c r="BY9" i="13" l="1"/>
  <c r="BY10" i="13"/>
  <c r="BY11" i="13"/>
  <c r="BY12" i="13"/>
  <c r="BY13" i="13"/>
  <c r="BY14" i="13"/>
  <c r="BY15" i="13"/>
  <c r="BY16" i="13"/>
  <c r="BY17" i="13"/>
  <c r="BY18" i="13"/>
  <c r="BY19" i="13"/>
  <c r="BY20" i="13"/>
  <c r="BY22" i="13"/>
  <c r="BY23" i="13"/>
  <c r="BY24" i="13"/>
  <c r="BY25" i="13"/>
  <c r="BY26" i="13"/>
  <c r="BY27" i="13"/>
  <c r="BY28" i="13"/>
  <c r="BY29" i="13"/>
  <c r="BY30" i="13"/>
  <c r="BY31" i="13"/>
  <c r="BY34" i="13"/>
  <c r="BY37" i="13"/>
  <c r="BX9" i="13"/>
  <c r="BX10" i="13"/>
  <c r="BX11" i="13"/>
  <c r="BX12" i="13"/>
  <c r="BX13" i="13"/>
  <c r="BX14" i="13"/>
  <c r="BX15" i="13"/>
  <c r="BX16" i="13"/>
  <c r="BX17" i="13"/>
  <c r="BX18" i="13"/>
  <c r="BX19" i="13"/>
  <c r="BX20" i="13"/>
  <c r="BX22" i="13"/>
  <c r="BX23" i="13"/>
  <c r="BX24" i="13"/>
  <c r="BX25" i="13"/>
  <c r="BX26" i="13"/>
  <c r="BX27" i="13"/>
  <c r="BX28" i="13"/>
  <c r="BX29" i="13"/>
  <c r="BX30" i="13"/>
  <c r="BX31" i="13"/>
  <c r="BX34" i="13"/>
  <c r="BX8" i="13"/>
  <c r="BY8" i="13"/>
  <c r="BY9" i="12" l="1"/>
  <c r="BY12" i="12"/>
  <c r="BY16" i="12"/>
  <c r="BY18" i="12"/>
  <c r="BY19" i="12"/>
  <c r="BY20" i="12"/>
  <c r="BY21" i="12"/>
  <c r="BY22" i="12"/>
  <c r="BY23" i="12"/>
  <c r="BY24" i="12"/>
  <c r="BY25" i="12"/>
  <c r="BY26" i="12"/>
  <c r="BY27" i="12"/>
  <c r="BY28" i="12"/>
  <c r="BY29" i="12"/>
  <c r="BY30" i="12"/>
  <c r="BY31" i="12"/>
  <c r="BY32" i="12"/>
  <c r="BY33" i="12"/>
  <c r="BY34" i="12"/>
  <c r="BY35" i="12"/>
  <c r="BX9" i="12"/>
  <c r="BX12" i="12"/>
  <c r="BX16" i="12"/>
  <c r="BX18" i="12"/>
  <c r="BX19" i="12"/>
  <c r="BX20" i="12"/>
  <c r="BX21" i="12"/>
  <c r="BX22" i="12"/>
  <c r="BX23" i="12"/>
  <c r="BX24" i="12"/>
  <c r="BX25" i="12"/>
  <c r="BX26" i="12"/>
  <c r="BX27" i="12"/>
  <c r="BX28" i="12"/>
  <c r="BX29" i="12"/>
  <c r="BX30" i="12"/>
  <c r="BX31" i="12"/>
  <c r="BX32" i="12"/>
  <c r="BX33" i="12"/>
  <c r="BX34" i="12"/>
  <c r="BX35" i="12"/>
  <c r="BY8" i="12"/>
  <c r="BX8" i="12"/>
  <c r="BY7" i="15"/>
  <c r="BX7" i="15"/>
  <c r="BY10" i="15"/>
  <c r="BY9" i="15" l="1"/>
  <c r="BY11" i="15"/>
  <c r="BY15" i="15"/>
  <c r="BY18" i="15"/>
  <c r="BY17" i="15"/>
  <c r="BY12" i="15"/>
  <c r="BY14" i="15"/>
  <c r="BY20" i="15"/>
  <c r="BY21" i="15"/>
  <c r="BY23" i="15"/>
  <c r="BY24" i="15"/>
  <c r="BY16" i="15"/>
  <c r="BY22" i="15"/>
  <c r="BY19" i="15"/>
  <c r="BY13" i="15"/>
  <c r="BY27" i="15"/>
  <c r="BY26" i="15"/>
  <c r="BY28" i="15"/>
  <c r="BY30" i="15"/>
  <c r="BY25" i="15"/>
  <c r="BY29" i="15"/>
  <c r="BY31" i="15"/>
  <c r="BY32" i="15"/>
  <c r="BY33" i="15"/>
  <c r="BY34" i="15"/>
  <c r="BY35" i="15"/>
  <c r="BX10" i="15"/>
  <c r="BX9" i="15"/>
  <c r="BX11" i="15"/>
  <c r="BX15" i="15"/>
  <c r="BX18" i="15"/>
  <c r="BX17" i="15"/>
  <c r="BX12" i="15"/>
  <c r="BX36" i="15"/>
  <c r="BX14" i="15"/>
  <c r="BX20" i="15"/>
  <c r="BX21" i="15"/>
  <c r="BX23" i="15"/>
  <c r="BX24" i="15"/>
  <c r="BX16" i="15"/>
  <c r="BX22" i="15"/>
  <c r="BX19" i="15"/>
  <c r="BX13" i="15"/>
  <c r="BX27" i="15"/>
  <c r="BX26" i="15"/>
  <c r="BX28" i="15"/>
  <c r="BX30" i="15"/>
  <c r="BX25" i="15"/>
  <c r="BX29" i="15"/>
  <c r="BX31" i="15"/>
  <c r="BX32" i="15"/>
  <c r="BX33" i="15"/>
  <c r="BX34" i="15"/>
  <c r="BX35" i="15"/>
  <c r="BY28" i="10"/>
  <c r="BX7" i="10" l="1"/>
  <c r="BY7" i="10"/>
  <c r="BY10" i="10"/>
  <c r="BY11" i="10"/>
  <c r="BY12" i="10"/>
  <c r="BY13" i="10"/>
  <c r="BY14" i="10"/>
  <c r="BY17" i="10"/>
  <c r="BY36" i="10"/>
  <c r="BY20" i="10"/>
  <c r="BY21" i="10"/>
  <c r="BY18" i="10"/>
  <c r="BY22" i="10"/>
  <c r="BY15" i="10"/>
  <c r="BY19" i="10"/>
  <c r="BY16" i="10"/>
  <c r="BY24" i="10"/>
  <c r="BY27" i="10"/>
  <c r="BY23" i="10"/>
  <c r="BY33" i="10"/>
  <c r="BY26" i="10"/>
  <c r="BY30" i="10"/>
  <c r="BY31" i="10"/>
  <c r="BY32" i="10"/>
  <c r="BY29" i="10"/>
  <c r="BY25" i="10"/>
  <c r="BY35" i="10"/>
  <c r="BY9" i="10"/>
  <c r="BX10" i="10"/>
  <c r="BX11" i="10"/>
  <c r="BX12" i="10"/>
  <c r="BX13" i="10"/>
  <c r="BX14" i="10"/>
  <c r="BX17" i="10"/>
  <c r="BX36" i="10"/>
  <c r="BX20" i="10"/>
  <c r="BX21" i="10"/>
  <c r="BX18" i="10"/>
  <c r="BX22" i="10"/>
  <c r="BX15" i="10"/>
  <c r="BX19" i="10"/>
  <c r="BX16" i="10"/>
  <c r="BX24" i="10"/>
  <c r="BX27" i="10"/>
  <c r="BX23" i="10"/>
  <c r="BX33" i="10"/>
  <c r="BX26" i="10"/>
  <c r="BX30" i="10"/>
  <c r="BX31" i="10"/>
  <c r="BX32" i="10"/>
  <c r="BX29" i="10"/>
  <c r="BX25" i="10"/>
  <c r="BX28" i="10"/>
  <c r="BX35" i="10"/>
  <c r="BX34" i="10"/>
  <c r="BX9" i="10"/>
  <c r="A38" i="10" l="1"/>
  <c r="A4" i="13" l="1"/>
  <c r="A4" i="12"/>
  <c r="A4" i="15"/>
  <c r="A4" i="10"/>
  <c r="B36" i="10" l="1"/>
  <c r="A37" i="10" l="1"/>
  <c r="B3" i="3" l="1"/>
  <c r="B2" i="3"/>
  <c r="A1" i="15" l="1"/>
  <c r="A39" i="15"/>
  <c r="A38" i="15"/>
  <c r="B35" i="15"/>
  <c r="B34" i="15"/>
  <c r="B31" i="15"/>
  <c r="B32" i="15"/>
  <c r="B33" i="15"/>
  <c r="B30" i="15"/>
  <c r="B28" i="15"/>
  <c r="B29" i="15"/>
  <c r="B27" i="15"/>
  <c r="B25" i="15"/>
  <c r="B13" i="15"/>
  <c r="B26" i="15"/>
  <c r="B19" i="15"/>
  <c r="B16" i="15"/>
  <c r="B22" i="15"/>
  <c r="B14" i="15"/>
  <c r="B23" i="15"/>
  <c r="B24" i="15"/>
  <c r="B21" i="15"/>
  <c r="B17" i="15"/>
  <c r="B18" i="15"/>
  <c r="B20" i="15"/>
  <c r="B12" i="15"/>
  <c r="B36" i="15"/>
  <c r="B11" i="15"/>
  <c r="B15" i="15"/>
  <c r="B9" i="15"/>
  <c r="B10" i="15"/>
  <c r="B5" i="15"/>
  <c r="A5" i="15"/>
  <c r="A3" i="15"/>
  <c r="A2" i="11" l="1"/>
  <c r="AV8" i="11" l="1"/>
  <c r="AV9" i="11"/>
  <c r="AV10" i="11"/>
  <c r="AV11" i="11"/>
  <c r="AV12" i="11"/>
  <c r="AV13" i="11"/>
  <c r="AV14" i="11"/>
  <c r="AV15" i="11"/>
  <c r="AV16" i="11"/>
  <c r="AV17" i="11"/>
  <c r="AV18" i="11"/>
  <c r="AV19" i="11"/>
  <c r="AV20" i="11"/>
  <c r="AV21" i="11"/>
  <c r="AV22" i="11"/>
  <c r="AV23" i="11"/>
  <c r="AV24" i="11"/>
  <c r="AV25" i="11"/>
  <c r="AV26" i="11"/>
  <c r="AV27" i="11"/>
  <c r="AV28" i="11"/>
  <c r="AV29" i="11"/>
  <c r="AV30" i="11"/>
  <c r="AV31" i="11"/>
  <c r="AV32" i="11"/>
  <c r="AV33" i="11"/>
  <c r="AV34" i="11"/>
  <c r="AV35" i="11"/>
  <c r="AV7" i="11"/>
  <c r="AJ9" i="11"/>
  <c r="AJ10" i="11"/>
  <c r="AW10" i="11" s="1"/>
  <c r="AJ11" i="11"/>
  <c r="AJ12" i="11"/>
  <c r="AJ13" i="11"/>
  <c r="AJ14" i="11"/>
  <c r="AJ15" i="11"/>
  <c r="AW15" i="11" s="1"/>
  <c r="AJ16" i="11"/>
  <c r="AJ17" i="11"/>
  <c r="AJ18" i="11"/>
  <c r="AW18" i="11" s="1"/>
  <c r="AJ19" i="11"/>
  <c r="AW19" i="11" s="1"/>
  <c r="AJ20" i="11"/>
  <c r="AJ21" i="11"/>
  <c r="AJ22" i="11"/>
  <c r="AW22" i="11" s="1"/>
  <c r="AJ23" i="11"/>
  <c r="AJ24" i="11"/>
  <c r="AJ25" i="11"/>
  <c r="AJ26" i="11"/>
  <c r="AW26" i="11" s="1"/>
  <c r="AJ27" i="11"/>
  <c r="AJ28" i="11"/>
  <c r="AJ29" i="11"/>
  <c r="AJ30" i="11"/>
  <c r="AJ31" i="11"/>
  <c r="AW31" i="11" s="1"/>
  <c r="AJ32" i="11"/>
  <c r="AJ35" i="11"/>
  <c r="AJ8" i="11"/>
  <c r="AI9" i="11"/>
  <c r="AW9" i="11" s="1"/>
  <c r="AI10" i="11"/>
  <c r="AI11" i="11"/>
  <c r="AI12" i="11"/>
  <c r="AW12" i="11" s="1"/>
  <c r="AI13" i="11"/>
  <c r="AI14" i="11"/>
  <c r="AI15" i="11"/>
  <c r="AI16" i="11"/>
  <c r="AI17" i="11"/>
  <c r="AW17" i="11" s="1"/>
  <c r="AI18" i="11"/>
  <c r="AI19" i="11"/>
  <c r="AI20" i="11"/>
  <c r="AI21" i="11"/>
  <c r="AI22" i="11"/>
  <c r="AI23" i="11"/>
  <c r="AI24" i="11"/>
  <c r="AI25" i="11"/>
  <c r="AW25" i="11" s="1"/>
  <c r="AI26" i="11"/>
  <c r="AI27" i="11"/>
  <c r="AI28" i="11"/>
  <c r="AW28" i="11" s="1"/>
  <c r="AI29" i="11"/>
  <c r="AW29" i="11" s="1"/>
  <c r="AI30" i="11"/>
  <c r="AI31" i="11"/>
  <c r="AI32" i="11"/>
  <c r="AW32" i="11" s="1"/>
  <c r="AI35" i="11"/>
  <c r="AI8" i="11"/>
  <c r="AJ7" i="11"/>
  <c r="AI7" i="11"/>
  <c r="AU8" i="11"/>
  <c r="AU9" i="11"/>
  <c r="AU10" i="11"/>
  <c r="AU11" i="11"/>
  <c r="AU12" i="11"/>
  <c r="AU13" i="11"/>
  <c r="AU14" i="11"/>
  <c r="AU15" i="11"/>
  <c r="AU16" i="11"/>
  <c r="AU17" i="11"/>
  <c r="AU18" i="11"/>
  <c r="AU19" i="11"/>
  <c r="AU20" i="11"/>
  <c r="AU21" i="11"/>
  <c r="AU22" i="11"/>
  <c r="AU23" i="11"/>
  <c r="AU24" i="11"/>
  <c r="AU25" i="11"/>
  <c r="AU26" i="11"/>
  <c r="AU27" i="11"/>
  <c r="AU28" i="11"/>
  <c r="AU29" i="11"/>
  <c r="AU30" i="11"/>
  <c r="AU31" i="11"/>
  <c r="AU32" i="11"/>
  <c r="AU33" i="11"/>
  <c r="AU34" i="11"/>
  <c r="AU35" i="11"/>
  <c r="AU7" i="11"/>
  <c r="A38" i="11"/>
  <c r="AW33" i="11"/>
  <c r="AW8" i="11"/>
  <c r="AW14" i="11"/>
  <c r="AW16" i="11"/>
  <c r="AW24" i="11"/>
  <c r="AW30" i="11"/>
  <c r="AW34" i="11"/>
  <c r="AT8" i="11"/>
  <c r="AT9" i="11"/>
  <c r="AT11" i="11"/>
  <c r="AT10" i="11"/>
  <c r="AT13" i="11"/>
  <c r="AT15" i="11"/>
  <c r="AT14" i="11"/>
  <c r="AT17" i="11"/>
  <c r="AT12" i="11"/>
  <c r="AT19" i="11"/>
  <c r="AT16" i="11"/>
  <c r="AT20" i="11"/>
  <c r="AT18" i="11"/>
  <c r="AT21" i="11"/>
  <c r="AT22" i="11"/>
  <c r="AT25" i="11"/>
  <c r="AT23" i="11"/>
  <c r="AT24" i="11"/>
  <c r="AT26" i="11"/>
  <c r="AT27" i="11"/>
  <c r="AT28" i="11"/>
  <c r="AT29" i="11"/>
  <c r="AT30" i="11"/>
  <c r="AT31" i="11"/>
  <c r="AT32" i="11"/>
  <c r="AT34" i="11"/>
  <c r="AT33" i="11"/>
  <c r="AT35" i="11"/>
  <c r="AT7" i="11"/>
  <c r="AK4" i="11"/>
  <c r="A41" i="13"/>
  <c r="A40" i="13"/>
  <c r="A39" i="13"/>
  <c r="B37" i="13"/>
  <c r="B34" i="13"/>
  <c r="B31" i="13"/>
  <c r="B30" i="13"/>
  <c r="B29" i="13"/>
  <c r="B28" i="13"/>
  <c r="B27" i="13"/>
  <c r="B26" i="13"/>
  <c r="B25" i="13"/>
  <c r="B24" i="13"/>
  <c r="B23" i="13"/>
  <c r="B22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5" i="13"/>
  <c r="A5" i="13"/>
  <c r="A38" i="12"/>
  <c r="A37" i="12"/>
  <c r="A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6" i="12"/>
  <c r="B12" i="12"/>
  <c r="B9" i="12"/>
  <c r="B8" i="12"/>
  <c r="B5" i="12"/>
  <c r="A5" i="12"/>
  <c r="A3" i="12"/>
  <c r="A37" i="11"/>
  <c r="A36" i="11"/>
  <c r="B35" i="11"/>
  <c r="B33" i="11"/>
  <c r="B34" i="11"/>
  <c r="B32" i="11"/>
  <c r="B31" i="11"/>
  <c r="B30" i="11"/>
  <c r="B29" i="11"/>
  <c r="B28" i="11"/>
  <c r="B27" i="11"/>
  <c r="B26" i="11"/>
  <c r="B24" i="11"/>
  <c r="B23" i="11"/>
  <c r="B25" i="11"/>
  <c r="B22" i="11"/>
  <c r="B21" i="11"/>
  <c r="B18" i="11"/>
  <c r="B20" i="11"/>
  <c r="B16" i="11"/>
  <c r="B19" i="11"/>
  <c r="B12" i="11"/>
  <c r="B17" i="11"/>
  <c r="B14" i="11"/>
  <c r="B15" i="11"/>
  <c r="B13" i="11"/>
  <c r="B10" i="11"/>
  <c r="B11" i="11"/>
  <c r="B9" i="11"/>
  <c r="B8" i="11"/>
  <c r="B7" i="11"/>
  <c r="B5" i="11"/>
  <c r="A5" i="11"/>
  <c r="A4" i="11"/>
  <c r="A3" i="11"/>
  <c r="A1" i="13"/>
  <c r="A1" i="12"/>
  <c r="A1" i="11"/>
  <c r="B35" i="10"/>
  <c r="B29" i="10"/>
  <c r="B34" i="10"/>
  <c r="B28" i="10"/>
  <c r="B32" i="10"/>
  <c r="B33" i="10"/>
  <c r="B31" i="10"/>
  <c r="B25" i="10"/>
  <c r="B26" i="10"/>
  <c r="B30" i="10"/>
  <c r="B24" i="10"/>
  <c r="B27" i="10"/>
  <c r="B20" i="10"/>
  <c r="B23" i="10"/>
  <c r="B19" i="10"/>
  <c r="B22" i="10"/>
  <c r="B16" i="10"/>
  <c r="B18" i="10"/>
  <c r="B17" i="10"/>
  <c r="B15" i="10"/>
  <c r="B21" i="10"/>
  <c r="B14" i="10"/>
  <c r="B12" i="10"/>
  <c r="B13" i="10"/>
  <c r="B11" i="10"/>
  <c r="B9" i="10"/>
  <c r="B10" i="10"/>
  <c r="B5" i="10"/>
  <c r="A5" i="10"/>
  <c r="A3" i="10"/>
  <c r="A1" i="10"/>
  <c r="B5" i="3"/>
  <c r="B4" i="3"/>
  <c r="B1" i="3"/>
  <c r="AS8" i="11"/>
  <c r="AS9" i="11"/>
  <c r="AS20" i="11"/>
  <c r="AS11" i="11"/>
  <c r="AS10" i="11"/>
  <c r="AS18" i="11"/>
  <c r="AS14" i="11"/>
  <c r="AS15" i="11"/>
  <c r="AS12" i="11"/>
  <c r="AS16" i="11"/>
  <c r="AS13" i="11"/>
  <c r="AS17" i="11"/>
  <c r="AS24" i="11"/>
  <c r="AS19" i="11"/>
  <c r="AS22" i="11"/>
  <c r="AS26" i="11"/>
  <c r="AS23" i="11"/>
  <c r="AS21" i="11"/>
  <c r="AS27" i="11"/>
  <c r="AS25" i="11"/>
  <c r="AS28" i="11"/>
  <c r="AS29" i="11"/>
  <c r="AS31" i="11"/>
  <c r="AS30" i="11"/>
  <c r="AS32" i="11"/>
  <c r="AS33" i="11"/>
  <c r="AS34" i="11"/>
  <c r="AS35" i="11"/>
  <c r="AS7" i="11"/>
  <c r="AQ7" i="11"/>
  <c r="AR7" i="11"/>
  <c r="AR8" i="11"/>
  <c r="AR9" i="11"/>
  <c r="AR14" i="11"/>
  <c r="AR10" i="11"/>
  <c r="AR11" i="11"/>
  <c r="AR12" i="11"/>
  <c r="AR18" i="11"/>
  <c r="AR16" i="11"/>
  <c r="AR15" i="11"/>
  <c r="AR13" i="11"/>
  <c r="AR19" i="11"/>
  <c r="AR20" i="11"/>
  <c r="AR22" i="11"/>
  <c r="AR17" i="11"/>
  <c r="AR26" i="11"/>
  <c r="AR23" i="11"/>
  <c r="AR21" i="11"/>
  <c r="AR24" i="11"/>
  <c r="AR27" i="11"/>
  <c r="AR25" i="11"/>
  <c r="AR30" i="11"/>
  <c r="AR28" i="11"/>
  <c r="AR29" i="11"/>
  <c r="AR31" i="11"/>
  <c r="AR32" i="11"/>
  <c r="AR33" i="11"/>
  <c r="AR34" i="11"/>
  <c r="AR35" i="11"/>
  <c r="AO14" i="11"/>
  <c r="AK7" i="11"/>
  <c r="AL7" i="11"/>
  <c r="AM7" i="11"/>
  <c r="AN7" i="11"/>
  <c r="AO7" i="11"/>
  <c r="AP7" i="11"/>
  <c r="AK8" i="11"/>
  <c r="AL8" i="11"/>
  <c r="AM8" i="11"/>
  <c r="AN8" i="11"/>
  <c r="AO8" i="11"/>
  <c r="AP8" i="11"/>
  <c r="AQ8" i="11"/>
  <c r="AK9" i="11"/>
  <c r="AL9" i="11"/>
  <c r="AM9" i="11"/>
  <c r="AN9" i="11"/>
  <c r="AO9" i="11"/>
  <c r="AP9" i="11"/>
  <c r="AQ9" i="11"/>
  <c r="AK14" i="11"/>
  <c r="AL14" i="11"/>
  <c r="AM14" i="11"/>
  <c r="AN14" i="11"/>
  <c r="AP14" i="11"/>
  <c r="AQ14" i="11"/>
  <c r="AK10" i="11"/>
  <c r="AL10" i="11"/>
  <c r="AM10" i="11"/>
  <c r="AN10" i="11"/>
  <c r="AO10" i="11"/>
  <c r="AP10" i="11"/>
  <c r="AQ10" i="11"/>
  <c r="AK11" i="11"/>
  <c r="AL11" i="11"/>
  <c r="AM11" i="11"/>
  <c r="AN11" i="11"/>
  <c r="AO11" i="11"/>
  <c r="AP11" i="11"/>
  <c r="AQ11" i="11"/>
  <c r="AK12" i="11"/>
  <c r="AL12" i="11"/>
  <c r="AM12" i="11"/>
  <c r="AN12" i="11"/>
  <c r="AO12" i="11"/>
  <c r="AP12" i="11"/>
  <c r="AQ12" i="11"/>
  <c r="AK18" i="11"/>
  <c r="AL18" i="11"/>
  <c r="AM18" i="11"/>
  <c r="AN18" i="11"/>
  <c r="AO18" i="11"/>
  <c r="AP18" i="11"/>
  <c r="AQ18" i="11"/>
  <c r="AK16" i="11"/>
  <c r="AL16" i="11"/>
  <c r="AM16" i="11"/>
  <c r="AN16" i="11"/>
  <c r="AO16" i="11"/>
  <c r="AP16" i="11"/>
  <c r="AQ16" i="11"/>
  <c r="AK15" i="11"/>
  <c r="AL15" i="11"/>
  <c r="AM15" i="11"/>
  <c r="AN15" i="11"/>
  <c r="AO15" i="11"/>
  <c r="AP15" i="11"/>
  <c r="AQ15" i="11"/>
  <c r="AK13" i="11"/>
  <c r="AL13" i="11"/>
  <c r="AM13" i="11"/>
  <c r="AN13" i="11"/>
  <c r="AO13" i="11"/>
  <c r="AP13" i="11"/>
  <c r="AQ13" i="11"/>
  <c r="AK19" i="11"/>
  <c r="AL19" i="11"/>
  <c r="AM19" i="11"/>
  <c r="AN19" i="11"/>
  <c r="AO19" i="11"/>
  <c r="AP19" i="11"/>
  <c r="AQ19" i="11"/>
  <c r="AK20" i="11"/>
  <c r="AL20" i="11"/>
  <c r="AM20" i="11"/>
  <c r="AN20" i="11"/>
  <c r="AO20" i="11"/>
  <c r="AP20" i="11"/>
  <c r="AQ20" i="11"/>
  <c r="AK22" i="11"/>
  <c r="AL22" i="11"/>
  <c r="AM22" i="11"/>
  <c r="AN22" i="11"/>
  <c r="AO22" i="11"/>
  <c r="AP22" i="11"/>
  <c r="AQ22" i="11"/>
  <c r="AK17" i="11"/>
  <c r="AL17" i="11"/>
  <c r="AM17" i="11"/>
  <c r="AN17" i="11"/>
  <c r="AO17" i="11"/>
  <c r="AP17" i="11"/>
  <c r="AQ17" i="11"/>
  <c r="AK26" i="11"/>
  <c r="AL26" i="11"/>
  <c r="AM26" i="11"/>
  <c r="AN26" i="11"/>
  <c r="AO26" i="11"/>
  <c r="AP26" i="11"/>
  <c r="AQ26" i="11"/>
  <c r="AK23" i="11"/>
  <c r="AL23" i="11"/>
  <c r="AM23" i="11"/>
  <c r="AN23" i="11"/>
  <c r="AO23" i="11"/>
  <c r="AP23" i="11"/>
  <c r="AQ23" i="11"/>
  <c r="AK21" i="11"/>
  <c r="AL21" i="11"/>
  <c r="AM21" i="11"/>
  <c r="AN21" i="11"/>
  <c r="AO21" i="11"/>
  <c r="AP21" i="11"/>
  <c r="AQ21" i="11"/>
  <c r="AK24" i="11"/>
  <c r="AL24" i="11"/>
  <c r="AM24" i="11"/>
  <c r="AN24" i="11"/>
  <c r="AO24" i="11"/>
  <c r="AP24" i="11"/>
  <c r="AQ24" i="11"/>
  <c r="AK27" i="11"/>
  <c r="AL27" i="11"/>
  <c r="AM27" i="11"/>
  <c r="AN27" i="11"/>
  <c r="AO27" i="11"/>
  <c r="AP27" i="11"/>
  <c r="AQ27" i="11"/>
  <c r="AK25" i="11"/>
  <c r="AL25" i="11"/>
  <c r="AM25" i="11"/>
  <c r="AN25" i="11"/>
  <c r="AO25" i="11"/>
  <c r="AP25" i="11"/>
  <c r="AQ25" i="11"/>
  <c r="AK30" i="11"/>
  <c r="AL30" i="11"/>
  <c r="AM30" i="11"/>
  <c r="AN30" i="11"/>
  <c r="AO30" i="11"/>
  <c r="AP30" i="11"/>
  <c r="AQ30" i="11"/>
  <c r="AK28" i="11"/>
  <c r="AL28" i="11"/>
  <c r="AM28" i="11"/>
  <c r="AN28" i="11"/>
  <c r="AO28" i="11"/>
  <c r="AP28" i="11"/>
  <c r="AQ28" i="11"/>
  <c r="AK29" i="11"/>
  <c r="AL29" i="11"/>
  <c r="AM29" i="11"/>
  <c r="AN29" i="11"/>
  <c r="AO29" i="11"/>
  <c r="AP29" i="11"/>
  <c r="AQ29" i="11"/>
  <c r="AK31" i="11"/>
  <c r="AL31" i="11"/>
  <c r="AM31" i="11"/>
  <c r="AN31" i="11"/>
  <c r="AO31" i="11"/>
  <c r="AP31" i="11"/>
  <c r="AQ31" i="11"/>
  <c r="AK32" i="11"/>
  <c r="AL32" i="11"/>
  <c r="AM32" i="11"/>
  <c r="AN32" i="11"/>
  <c r="AO32" i="11"/>
  <c r="AP32" i="11"/>
  <c r="AQ32" i="11"/>
  <c r="AK33" i="11"/>
  <c r="AL33" i="11"/>
  <c r="AM33" i="11"/>
  <c r="AN33" i="11"/>
  <c r="AO33" i="11"/>
  <c r="AP33" i="11"/>
  <c r="AQ33" i="11"/>
  <c r="AK34" i="11"/>
  <c r="AL34" i="11"/>
  <c r="AM34" i="11"/>
  <c r="AN34" i="11"/>
  <c r="AO34" i="11"/>
  <c r="AP34" i="11"/>
  <c r="AQ34" i="11"/>
  <c r="AK35" i="11"/>
  <c r="AL35" i="11"/>
  <c r="AM35" i="11"/>
  <c r="AN35" i="11"/>
  <c r="AO35" i="11"/>
  <c r="AP35" i="11"/>
  <c r="AQ35" i="11"/>
  <c r="AW27" i="11" l="1"/>
  <c r="AW21" i="11"/>
  <c r="AW20" i="11"/>
  <c r="AW7" i="11"/>
  <c r="AW35" i="11"/>
  <c r="AW23" i="11"/>
  <c r="AW13" i="11"/>
  <c r="AW11" i="11"/>
</calcChain>
</file>

<file path=xl/sharedStrings.xml><?xml version="1.0" encoding="utf-8"?>
<sst xmlns="http://schemas.openxmlformats.org/spreadsheetml/2006/main" count="843" uniqueCount="344">
  <si>
    <t>Найменування груп товарів</t>
  </si>
  <si>
    <t>Продовольчі товари та сировина для їх виробництва</t>
  </si>
  <si>
    <t>Мінеральні продукти</t>
  </si>
  <si>
    <t>Продукція хімічної та пов'язаних з нею галузей промисловості</t>
  </si>
  <si>
    <t>Деревина та вироби з неї</t>
  </si>
  <si>
    <t>Промислові вироби</t>
  </si>
  <si>
    <t>Чорні й кольорові метали та вироби з них</t>
  </si>
  <si>
    <t>Країни</t>
  </si>
  <si>
    <t>Країни ЄС</t>
  </si>
  <si>
    <t>Iрландія</t>
  </si>
  <si>
    <t>Iспанія</t>
  </si>
  <si>
    <t>Iталія</t>
  </si>
  <si>
    <t>Австрія</t>
  </si>
  <si>
    <t>Бельгія</t>
  </si>
  <si>
    <t>Болгарія</t>
  </si>
  <si>
    <t>Греція</t>
  </si>
  <si>
    <t xml:space="preserve"> </t>
  </si>
  <si>
    <t>Данія</t>
  </si>
  <si>
    <t>Естонія</t>
  </si>
  <si>
    <t>Кіпр</t>
  </si>
  <si>
    <t>Латвія</t>
  </si>
  <si>
    <t>Литва</t>
  </si>
  <si>
    <t>Люксембург</t>
  </si>
  <si>
    <t>Мальта</t>
  </si>
  <si>
    <t>Нідерланди</t>
  </si>
  <si>
    <t>Німеччина</t>
  </si>
  <si>
    <t>Польща</t>
  </si>
  <si>
    <t>Португалія</t>
  </si>
  <si>
    <t>Румунія</t>
  </si>
  <si>
    <t>Словаччина</t>
  </si>
  <si>
    <t>Словенія</t>
  </si>
  <si>
    <t>Сполучене Королівство</t>
  </si>
  <si>
    <t>Угорщина</t>
  </si>
  <si>
    <t>Фінляндія</t>
  </si>
  <si>
    <t>Франція</t>
  </si>
  <si>
    <t>Хорватія</t>
  </si>
  <si>
    <t>Чеська Республіка</t>
  </si>
  <si>
    <t>Швеція</t>
  </si>
  <si>
    <t>зернові культури</t>
  </si>
  <si>
    <t xml:space="preserve">насіння і плоди олійних рослин </t>
  </si>
  <si>
    <t>залишки і відходи харчової промисловості</t>
  </si>
  <si>
    <t>руди та концентрати залізні</t>
  </si>
  <si>
    <t>електроенергія</t>
  </si>
  <si>
    <t>феросплави</t>
  </si>
  <si>
    <t>напівфабрикати з вуглецевої сталі</t>
  </si>
  <si>
    <t xml:space="preserve">Машини та устаткування, транспортні засоби, прилади </t>
  </si>
  <si>
    <t> 02</t>
  </si>
  <si>
    <t>м'ясо та субпродукти</t>
  </si>
  <si>
    <t> 08</t>
  </si>
  <si>
    <t>їстівні плоди та горіхи</t>
  </si>
  <si>
    <t>різні харчові продукти</t>
  </si>
  <si>
    <t>алкогольні і безалклгольні напої</t>
  </si>
  <si>
    <t>фармацевтична продукція</t>
  </si>
  <si>
    <t>інші продукти хімічної промисловості</t>
  </si>
  <si>
    <t>прокат плоский з вуглецевої сталі</t>
  </si>
  <si>
    <t>металоконструкції</t>
  </si>
  <si>
    <t>наземні транспортні засоби</t>
  </si>
  <si>
    <t>жири та олія тваринного або рослинного походження</t>
  </si>
  <si>
    <t>вугілля кам'яне, антрацит, брикети</t>
  </si>
  <si>
    <t>кокс і напівкокс із кам'яного вугілля</t>
  </si>
  <si>
    <t>механічні машини, апарати</t>
  </si>
  <si>
    <t>електричні машини та устаткування</t>
  </si>
  <si>
    <t>газ природний</t>
  </si>
  <si>
    <t>нафта або нафтопродукти, крім сирих</t>
  </si>
  <si>
    <t>залізничні або трамвайні локомотиви</t>
  </si>
  <si>
    <t>пластмаси, полімерні матеріали та вироби з них</t>
  </si>
  <si>
    <t xml:space="preserve">продукти переробки овочів, плодів </t>
  </si>
  <si>
    <t>* За даними Державної служби статистики України</t>
  </si>
  <si>
    <t>Код згідно з УКТЗЕД</t>
  </si>
  <si>
    <t>у 7 р.б.</t>
  </si>
  <si>
    <t>у 5.5 р.б.</t>
  </si>
  <si>
    <t xml:space="preserve">№ </t>
  </si>
  <si>
    <t>ефірні олії та резиноїди, парфумерні, косметичні та туалетні препарати</t>
  </si>
  <si>
    <t>укр</t>
  </si>
  <si>
    <t>eng</t>
  </si>
  <si>
    <t>I</t>
  </si>
  <si>
    <t xml:space="preserve">II </t>
  </si>
  <si>
    <t xml:space="preserve">III </t>
  </si>
  <si>
    <t xml:space="preserve">IV </t>
  </si>
  <si>
    <t>Rank</t>
  </si>
  <si>
    <t>Countries</t>
  </si>
  <si>
    <t xml:space="preserve">EU countries </t>
  </si>
  <si>
    <t>*According to State Statistics Service of Ukraine data.</t>
  </si>
  <si>
    <t>Italy</t>
  </si>
  <si>
    <t>Poland</t>
  </si>
  <si>
    <t>Netherlands</t>
  </si>
  <si>
    <t>Spain</t>
  </si>
  <si>
    <t>Germany</t>
  </si>
  <si>
    <t>Romania</t>
  </si>
  <si>
    <t>Hungary</t>
  </si>
  <si>
    <t>Bulgaria</t>
  </si>
  <si>
    <t>Czech Republic</t>
  </si>
  <si>
    <t>France</t>
  </si>
  <si>
    <t>Slovakia</t>
  </si>
  <si>
    <t>United Kingdom</t>
  </si>
  <si>
    <t>Austria</t>
  </si>
  <si>
    <t>Lithuania</t>
  </si>
  <si>
    <t>Greece</t>
  </si>
  <si>
    <t>Belgium</t>
  </si>
  <si>
    <t>Portugal</t>
  </si>
  <si>
    <t>Latvia</t>
  </si>
  <si>
    <t>Estonia</t>
  </si>
  <si>
    <t>Denmark</t>
  </si>
  <si>
    <t>Cyprus</t>
  </si>
  <si>
    <t>Sweden</t>
  </si>
  <si>
    <t>Ireland</t>
  </si>
  <si>
    <t>Finland</t>
  </si>
  <si>
    <t>Croatia</t>
  </si>
  <si>
    <t>Malta</t>
  </si>
  <si>
    <t>Slovenia</t>
  </si>
  <si>
    <t>Luxembourg</t>
  </si>
  <si>
    <t xml:space="preserve">I </t>
  </si>
  <si>
    <t>III</t>
  </si>
  <si>
    <t>Agricultural products</t>
  </si>
  <si>
    <t>cereals</t>
  </si>
  <si>
    <t>oil seed and oleaginous fruits</t>
  </si>
  <si>
    <t>animal or vegetable fats and oils</t>
  </si>
  <si>
    <t xml:space="preserve">preparations of vegetables or fruit </t>
  </si>
  <si>
    <t>residues and wastes of food industry</t>
  </si>
  <si>
    <t>Mineral products</t>
  </si>
  <si>
    <t xml:space="preserve"> iron ores and concentrates</t>
  </si>
  <si>
    <t>coal, anthracite, briquettes</t>
  </si>
  <si>
    <t>petroleum oils, not crude</t>
  </si>
  <si>
    <t>electrical energy</t>
  </si>
  <si>
    <t>Chemicals</t>
  </si>
  <si>
    <t>Timber and woodwork</t>
  </si>
  <si>
    <t>Industrial goods</t>
  </si>
  <si>
    <t>Ferrrous and nonferrous metals</t>
  </si>
  <si>
    <t>ferro-alloys</t>
  </si>
  <si>
    <t>semi-finished products of carbon steel</t>
  </si>
  <si>
    <t>flat-rolled products of carbon steel</t>
  </si>
  <si>
    <t>Machinery and equipment</t>
  </si>
  <si>
    <t>mechanical machines, apparatus</t>
  </si>
  <si>
    <t xml:space="preserve">electric machines and equipment </t>
  </si>
  <si>
    <t>railway and tram locomotives</t>
  </si>
  <si>
    <t>Commodity</t>
  </si>
  <si>
    <t>I квартал</t>
  </si>
  <si>
    <t>Code</t>
  </si>
  <si>
    <t>meat and edible meat offal</t>
  </si>
  <si>
    <t>edible fruit and nuts</t>
  </si>
  <si>
    <t>miscellaneous edible preparations</t>
  </si>
  <si>
    <t>alcoholic and non-alcoholic
beverages and vinegar</t>
  </si>
  <si>
    <t>coke and semicoke of coal</t>
  </si>
  <si>
    <t>natural gas</t>
  </si>
  <si>
    <t>pharmaceutical products</t>
  </si>
  <si>
    <t>essential oils and resinoids; perfumery, cosmetic or toilet preparations</t>
  </si>
  <si>
    <t>miscellaneous chemical products</t>
  </si>
  <si>
    <t xml:space="preserve">plastics and articles thereof </t>
  </si>
  <si>
    <t>structures of iron and steel</t>
  </si>
  <si>
    <t>electric machines and equipment</t>
  </si>
  <si>
    <t>surface transportation</t>
  </si>
  <si>
    <t>7 times more</t>
  </si>
  <si>
    <t>у 5 р.б.</t>
  </si>
  <si>
    <t>5 times more</t>
  </si>
  <si>
    <t>у 13 р.б.</t>
  </si>
  <si>
    <t>13 times more</t>
  </si>
  <si>
    <t>Примітка:</t>
  </si>
  <si>
    <t>Note:</t>
  </si>
  <si>
    <t>Дані з 2014 року наведені без урахування тимчасово окупованої території  АР Крим  та  м.Севастополь.</t>
  </si>
  <si>
    <t xml:space="preserve">Excluding the data on the temporarily occupied territory of the AR Crimea and the city of Sevastopol starting 2014. </t>
  </si>
  <si>
    <t>I-IV</t>
  </si>
  <si>
    <t>у 9.5 р.б.</t>
  </si>
  <si>
    <t>9.5 times more</t>
  </si>
  <si>
    <t>у 4 р.б.</t>
  </si>
  <si>
    <t>4 times more</t>
  </si>
  <si>
    <t>у 8.6 р.б.</t>
  </si>
  <si>
    <t>8.6 times more</t>
  </si>
  <si>
    <t xml:space="preserve">Країни </t>
  </si>
  <si>
    <t>у 5.9 р.б.</t>
  </si>
  <si>
    <t>5.9 times more</t>
  </si>
  <si>
    <t>14 times more</t>
  </si>
  <si>
    <t>-</t>
  </si>
  <si>
    <t>у 6.3 р.б.</t>
  </si>
  <si>
    <t xml:space="preserve"> *За даними Державної служби статистики України</t>
  </si>
  <si>
    <t xml:space="preserve"> *According to State Statistics Service of Ukraine data.</t>
  </si>
  <si>
    <t>*За даними Державної служби статистики України</t>
  </si>
  <si>
    <t xml:space="preserve">  </t>
  </si>
  <si>
    <t>2019</t>
  </si>
  <si>
    <t>у 5.3 р.б.</t>
  </si>
  <si>
    <t>5.3 times more</t>
  </si>
  <si>
    <t>Примітки:</t>
  </si>
  <si>
    <t>Notes:</t>
  </si>
  <si>
    <t>2020</t>
  </si>
  <si>
    <t>* According to State Statistics Service of Ukraine data.</t>
  </si>
  <si>
    <t>ЄС 28</t>
  </si>
  <si>
    <t>ЄС 27 **</t>
  </si>
  <si>
    <t>пшениця</t>
  </si>
  <si>
    <t>кукурудза</t>
  </si>
  <si>
    <t>соєві боби</t>
  </si>
  <si>
    <t>насіння свиріпи або ріпаку</t>
  </si>
  <si>
    <t>олія соняшникова та інш.</t>
  </si>
  <si>
    <t>центрифуги,сушарки та обладнання для очищення рідин та газів</t>
  </si>
  <si>
    <t>машини та механізми для збирання сільськогосподарських культур</t>
  </si>
  <si>
    <t>електрогенераторні установки</t>
  </si>
  <si>
    <t>монітори та проектори</t>
  </si>
  <si>
    <t>легкові автомобілі</t>
  </si>
  <si>
    <t>EU 28</t>
  </si>
  <si>
    <t>EU 27**</t>
  </si>
  <si>
    <t>у 10.2 р.б.</t>
  </si>
  <si>
    <t>у 18 р.б.</t>
  </si>
  <si>
    <t>у 28 р.б.</t>
  </si>
  <si>
    <t>10.2 times more</t>
  </si>
  <si>
    <t>18 times more</t>
  </si>
  <si>
    <t>28 times more</t>
  </si>
  <si>
    <t xml:space="preserve">wheat </t>
  </si>
  <si>
    <t>soya beans</t>
  </si>
  <si>
    <t>rape or colza seeds</t>
  </si>
  <si>
    <t>sunflower oil</t>
  </si>
  <si>
    <t>centrifuges, including centrifugal dryers; filtering or purifying machinery and apparatus, for liquids or gases</t>
  </si>
  <si>
    <t>harvesting or threshing machinery, including straw or fodder balers</t>
  </si>
  <si>
    <t>electric generating sets and rotary converters</t>
  </si>
  <si>
    <t>motor cars</t>
  </si>
  <si>
    <t>monitors and projectors</t>
  </si>
  <si>
    <t>у 107 р.б.</t>
  </si>
  <si>
    <t>107 times more</t>
  </si>
  <si>
    <t>у 12,4 р.б.</t>
  </si>
  <si>
    <t>у 10 р.б.</t>
  </si>
  <si>
    <t>у 8 р.б.</t>
  </si>
  <si>
    <t>12,4 times more</t>
  </si>
  <si>
    <t>10 times more</t>
  </si>
  <si>
    <t>8 times more</t>
  </si>
  <si>
    <t>Довідково: Сполучене Королівство Великої Британії та Північної Ірландії</t>
  </si>
  <si>
    <t>Reference: United Kingdom of Great Britain and Northern Ireland</t>
  </si>
  <si>
    <t xml:space="preserve"> **В даний час до складу ЄС входить 27 країн. Сполучене Королівство Великої Британії та Північної Ірландії вийшло з ЄС 31 січня 2020.</t>
  </si>
  <si>
    <t xml:space="preserve"> **The Union currently counts 27 EU countries. The United Kingdom of Great Britain and Northern Ireland withdrew from the European Union on 31 January 2020</t>
  </si>
  <si>
    <t>у 7.3 р.б.</t>
  </si>
  <si>
    <t>7,3 times more</t>
  </si>
  <si>
    <t>у 7.1 р.б.</t>
  </si>
  <si>
    <t>7,1 times more</t>
  </si>
  <si>
    <t>у 6 р.б.</t>
  </si>
  <si>
    <t>6 times more</t>
  </si>
  <si>
    <t>2021</t>
  </si>
  <si>
    <t>у 11,9 р.б.</t>
  </si>
  <si>
    <t>11,9 times more</t>
  </si>
  <si>
    <t>у 6.4 р.б.</t>
  </si>
  <si>
    <t>6.4 times more</t>
  </si>
  <si>
    <t>насiння соняшнику, подрiбнене або неподрiбнене</t>
  </si>
  <si>
    <t>sunflower seeds, chopped or whole</t>
  </si>
  <si>
    <t>у 5.6 р.б.</t>
  </si>
  <si>
    <t>лiкарськi засоби</t>
  </si>
  <si>
    <t>medicines</t>
  </si>
  <si>
    <t xml:space="preserve"> В окремих випадках сума складових може не дорівнювати підсумку у зв’язку з округленням даних.</t>
  </si>
  <si>
    <t xml:space="preserve"> **The Union currently counts 27 EU countries. The United Kingdom of Great Britain and Northern Ireland withdrew from the European Union on 31 January 2020.</t>
  </si>
  <si>
    <t xml:space="preserve"> In some cases, the sum of the components may not be equal to the result due to rounding. </t>
  </si>
  <si>
    <t>у 63,5 р.б.</t>
  </si>
  <si>
    <t>63,5 times more</t>
  </si>
  <si>
    <t>у 4,4 р.б.</t>
  </si>
  <si>
    <t>4.4 times more</t>
  </si>
  <si>
    <t>6.6 times more</t>
  </si>
  <si>
    <t>у 6.6 р.б.</t>
  </si>
  <si>
    <t>у 12.5 р.б.</t>
  </si>
  <si>
    <t>12.5 times more</t>
  </si>
  <si>
    <t>у 75.9 р.б.</t>
  </si>
  <si>
    <t>75.9 times more</t>
  </si>
  <si>
    <t>5.6 times more</t>
  </si>
  <si>
    <t>у 5,1 р.б.</t>
  </si>
  <si>
    <t>5.1 times more</t>
  </si>
  <si>
    <t>у 44 р.б.</t>
  </si>
  <si>
    <t>у 62 р.б.</t>
  </si>
  <si>
    <t>44 times more</t>
  </si>
  <si>
    <t>62 times more</t>
  </si>
  <si>
    <t>у 9.7 р.б.</t>
  </si>
  <si>
    <t>9.7 times more</t>
  </si>
  <si>
    <t>5,5 times more</t>
  </si>
  <si>
    <t>у 121.6 р.б.</t>
  </si>
  <si>
    <t>121.6 times more</t>
  </si>
  <si>
    <t>у 14.5 р.б.</t>
  </si>
  <si>
    <t>14.5 times more</t>
  </si>
  <si>
    <t>у 6,6 р.б.</t>
  </si>
  <si>
    <t>у 81 р.б.</t>
  </si>
  <si>
    <t>у 215 р.б.</t>
  </si>
  <si>
    <t>81 times more</t>
  </si>
  <si>
    <t>215 times more</t>
  </si>
  <si>
    <t xml:space="preserve">  В окремих випадках сума складових може не дорівнювати підсумку у зв’язку з округленням даних.</t>
  </si>
  <si>
    <r>
      <t>maize</t>
    </r>
    <r>
      <rPr>
        <sz val="18"/>
        <color theme="2"/>
        <rFont val="Arial"/>
        <family val="2"/>
        <charset val="204"/>
      </rPr>
      <t xml:space="preserve"> </t>
    </r>
  </si>
  <si>
    <t>у 6,9 р.б.</t>
  </si>
  <si>
    <t>6.9 times more</t>
  </si>
  <si>
    <t>у 5,4 р.б.</t>
  </si>
  <si>
    <t>5.4 times more</t>
  </si>
  <si>
    <t>у 8,8 р.б.</t>
  </si>
  <si>
    <t>8.8 times more</t>
  </si>
  <si>
    <t>у 11 р.б.</t>
  </si>
  <si>
    <t>11 times more</t>
  </si>
  <si>
    <t>у 106 р.б.</t>
  </si>
  <si>
    <t>106 times more</t>
  </si>
  <si>
    <t>у 41.4 р.б.</t>
  </si>
  <si>
    <t>41.4 times more</t>
  </si>
  <si>
    <t>у 15.7 р.б.</t>
  </si>
  <si>
    <t>15.7 times more</t>
  </si>
  <si>
    <t>у 15.3 р.б.</t>
  </si>
  <si>
    <t>15.3 times more</t>
  </si>
  <si>
    <t>у 5.4 р.б.</t>
  </si>
  <si>
    <t>2022</t>
  </si>
  <si>
    <t>2015</t>
  </si>
  <si>
    <t>2016</t>
  </si>
  <si>
    <t>2017</t>
  </si>
  <si>
    <t>2018</t>
  </si>
  <si>
    <t xml:space="preserve"> З 2014 року дані подаються без урахування тимчасово окупованої російською федерацією території України.</t>
  </si>
  <si>
    <t>Since 2014, data exclude the temporarily occupied by the russian federation territories of Ukraine.</t>
  </si>
  <si>
    <t xml:space="preserve">  З 2014 року дані подаються без урахування тимчасово окупованої російською федерацією території України.</t>
  </si>
  <si>
    <t>у 8.4 р.б.</t>
  </si>
  <si>
    <t>8.4 times more</t>
  </si>
  <si>
    <t>у 7.4 р.б.</t>
  </si>
  <si>
    <t>7.4 times more</t>
  </si>
  <si>
    <t>у 4.8 р.б.</t>
  </si>
  <si>
    <t>4.8 times more</t>
  </si>
  <si>
    <t xml:space="preserve"> Польща</t>
  </si>
  <si>
    <t xml:space="preserve"> Німеччина</t>
  </si>
  <si>
    <t xml:space="preserve"> Іспанія</t>
  </si>
  <si>
    <t xml:space="preserve"> Нідерланди</t>
  </si>
  <si>
    <t xml:space="preserve"> Бельгія</t>
  </si>
  <si>
    <t xml:space="preserve"> Данія</t>
  </si>
  <si>
    <t xml:space="preserve"> Кіпр</t>
  </si>
  <si>
    <t xml:space="preserve"> Естонія</t>
  </si>
  <si>
    <t xml:space="preserve"> Хорватія</t>
  </si>
  <si>
    <t xml:space="preserve"> Швеція</t>
  </si>
  <si>
    <t xml:space="preserve"> Мальта</t>
  </si>
  <si>
    <t xml:space="preserve"> Словенія</t>
  </si>
  <si>
    <t xml:space="preserve"> Фінляндія</t>
  </si>
  <si>
    <t xml:space="preserve"> Люксембург</t>
  </si>
  <si>
    <t xml:space="preserve"> Румунія</t>
  </si>
  <si>
    <t xml:space="preserve"> Італія</t>
  </si>
  <si>
    <t xml:space="preserve"> Словаччина</t>
  </si>
  <si>
    <t xml:space="preserve"> Болгарія</t>
  </si>
  <si>
    <t xml:space="preserve"> Чехія</t>
  </si>
  <si>
    <t xml:space="preserve"> Угорщина</t>
  </si>
  <si>
    <t xml:space="preserve"> Литва</t>
  </si>
  <si>
    <t xml:space="preserve"> Австрія</t>
  </si>
  <si>
    <t xml:space="preserve"> Франція</t>
  </si>
  <si>
    <t xml:space="preserve"> Латвія</t>
  </si>
  <si>
    <t xml:space="preserve"> Греція</t>
  </si>
  <si>
    <t xml:space="preserve"> Португалія</t>
  </si>
  <si>
    <t xml:space="preserve"> Iрландія</t>
  </si>
  <si>
    <t>2023 у % до 2022</t>
  </si>
  <si>
    <t xml:space="preserve"> 2023 у % до 2022</t>
  </si>
  <si>
    <t>2023 to 2022 (%)</t>
  </si>
  <si>
    <t>2023</t>
  </si>
  <si>
    <t>I півр. 2024 у % до I півр. 2023</t>
  </si>
  <si>
    <t>HI 2024 to HI 2023 (%)</t>
  </si>
  <si>
    <t>у 11.4 р.б.</t>
  </si>
  <si>
    <t>11.4 times more</t>
  </si>
  <si>
    <t>I-III</t>
  </si>
  <si>
    <t>Дата останнього оновлення: 31.12.2025</t>
  </si>
  <si>
    <t>Last updated on: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</si>
</sst>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г_р_н_._-;\-* #,##0.00\ _г_р_н_._-;_-* &quot;-&quot;??\ _г_р_н_.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#,##0.0"/>
    <numFmt numFmtId="171" formatCode="\M\o\n\t\h\ \D.\y\y\y\y"/>
    <numFmt numFmtId="172" formatCode="_(* #,##0.00_);_(* \(#,##0.00\);_(* &quot;-&quot;??_);_(@_)"/>
    <numFmt numFmtId="173" formatCode="##,##0.0000"/>
  </numFmts>
  <fonts count="10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"/>
      <family val="2"/>
    </font>
    <font>
      <sz val="10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Times New Roman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 Cyr"/>
    </font>
    <font>
      <sz val="10"/>
      <name val="Times New Roman"/>
      <family val="1"/>
      <charset val="204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8"/>
      <name val="Times New Roman Cyr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indexed="22"/>
      <name val="Times New Roman"/>
      <family val="1"/>
      <charset val="204"/>
    </font>
    <font>
      <sz val="10"/>
      <color indexed="22"/>
      <name val="Times New Roman"/>
      <family val="1"/>
      <charset val="204"/>
    </font>
    <font>
      <i/>
      <sz val="10"/>
      <color indexed="2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u/>
      <sz val="10"/>
      <color indexed="12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2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color theme="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22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22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10"/>
      <color indexed="22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indexed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b/>
      <sz val="10"/>
      <color theme="0" tint="-0.249977111117893"/>
      <name val="Arial"/>
      <family val="2"/>
      <charset val="204"/>
    </font>
    <font>
      <i/>
      <sz val="10"/>
      <color rgb="FFFF0000"/>
      <name val="Arial"/>
      <family val="2"/>
      <charset val="204"/>
    </font>
    <font>
      <sz val="10"/>
      <color theme="0" tint="-4.9989318521683403E-2"/>
      <name val="Arial"/>
      <family val="2"/>
      <charset val="204"/>
    </font>
    <font>
      <b/>
      <i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4"/>
      <color theme="1"/>
      <name val="Verdana"/>
      <family val="2"/>
      <charset val="204"/>
    </font>
    <font>
      <sz val="14"/>
      <color indexed="8"/>
      <name val="Verdana"/>
      <family val="2"/>
      <charset val="204"/>
    </font>
    <font>
      <b/>
      <sz val="10"/>
      <color theme="2"/>
      <name val="Arial"/>
      <family val="2"/>
      <charset val="204"/>
    </font>
    <font>
      <i/>
      <sz val="10"/>
      <color theme="2"/>
      <name val="Arial"/>
      <family val="2"/>
      <charset val="204"/>
    </font>
    <font>
      <b/>
      <sz val="8"/>
      <color rgb="FF202122"/>
      <name val="Times New Roman"/>
      <family val="1"/>
      <charset val="204"/>
    </font>
    <font>
      <sz val="10"/>
      <color theme="2"/>
      <name val="Arial"/>
      <family val="2"/>
      <charset val="204"/>
    </font>
    <font>
      <sz val="11"/>
      <color theme="2"/>
      <name val="Calibri"/>
      <family val="2"/>
      <charset val="204"/>
    </font>
    <font>
      <b/>
      <i/>
      <sz val="10"/>
      <color theme="2"/>
      <name val="Arial"/>
      <family val="2"/>
      <charset val="204"/>
    </font>
    <font>
      <sz val="18"/>
      <color theme="2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2" tint="-9.9978637043366805E-2"/>
      <name val="Arial"/>
      <family val="2"/>
      <charset val="204"/>
    </font>
    <font>
      <sz val="10"/>
      <color theme="2" tint="-9.9978637043366805E-2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13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5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3" fillId="10" borderId="0" applyNumberFormat="0" applyBorder="0" applyAlignment="0" applyProtection="0"/>
    <xf numFmtId="0" fontId="44" fillId="22" borderId="1" applyNumberFormat="0" applyAlignment="0" applyProtection="0"/>
    <xf numFmtId="0" fontId="26" fillId="23" borderId="2" applyNumberFormat="0" applyAlignment="0" applyProtection="0"/>
    <xf numFmtId="1" fontId="5" fillId="24" borderId="3">
      <alignment horizontal="right" vertical="center"/>
    </xf>
    <xf numFmtId="0" fontId="5" fillId="25" borderId="3">
      <alignment horizontal="center" vertical="center"/>
    </xf>
    <xf numFmtId="1" fontId="5" fillId="24" borderId="3">
      <alignment horizontal="right" vertical="center"/>
    </xf>
    <xf numFmtId="0" fontId="6" fillId="24" borderId="0"/>
    <xf numFmtId="0" fontId="7" fillId="26" borderId="3">
      <alignment horizontal="left" vertical="center"/>
    </xf>
    <xf numFmtId="0" fontId="7" fillId="26" borderId="3">
      <alignment horizontal="left" vertical="center"/>
    </xf>
    <xf numFmtId="0" fontId="1" fillId="24" borderId="3">
      <alignment horizontal="left" vertical="center"/>
    </xf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8" fillId="0" borderId="0">
      <protection locked="0"/>
    </xf>
    <xf numFmtId="0" fontId="34" fillId="0" borderId="0" applyNumberFormat="0" applyFill="0" applyBorder="0" applyAlignment="0" applyProtection="0"/>
    <xf numFmtId="0" fontId="8" fillId="0" borderId="0">
      <protection locked="0"/>
    </xf>
    <xf numFmtId="0" fontId="38" fillId="6" borderId="0" applyNumberFormat="0" applyBorder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10" fillId="0" borderId="0"/>
    <xf numFmtId="0" fontId="11" fillId="0" borderId="0"/>
    <xf numFmtId="0" fontId="18" fillId="11" borderId="1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7" fillId="0" borderId="7" applyNumberFormat="0" applyFill="0" applyAlignment="0" applyProtection="0"/>
    <xf numFmtId="0" fontId="48" fillId="11" borderId="0" applyNumberFormat="0" applyBorder="0" applyAlignment="0" applyProtection="0"/>
    <xf numFmtId="0" fontId="13" fillId="0" borderId="0"/>
    <xf numFmtId="0" fontId="14" fillId="0" borderId="0"/>
    <xf numFmtId="0" fontId="6" fillId="0" borderId="0"/>
    <xf numFmtId="0" fontId="1" fillId="0" borderId="0"/>
    <xf numFmtId="0" fontId="30" fillId="4" borderId="8" applyNumberFormat="0" applyFont="0" applyAlignment="0" applyProtection="0"/>
    <xf numFmtId="172" fontId="11" fillId="0" borderId="0" applyFont="0" applyFill="0" applyBorder="0" applyAlignment="0" applyProtection="0"/>
    <xf numFmtId="0" fontId="19" fillId="22" borderId="9" applyNumberFormat="0" applyAlignment="0" applyProtection="0"/>
    <xf numFmtId="0" fontId="15" fillId="22" borderId="0">
      <alignment horizontal="right" vertical="top"/>
    </xf>
    <xf numFmtId="0" fontId="16" fillId="22" borderId="0">
      <alignment horizontal="center" vertical="center"/>
    </xf>
    <xf numFmtId="0" fontId="15" fillId="22" borderId="0">
      <alignment horizontal="left" vertical="top"/>
    </xf>
    <xf numFmtId="0" fontId="15" fillId="22" borderId="0">
      <alignment horizontal="left" vertical="top"/>
    </xf>
    <xf numFmtId="0" fontId="16" fillId="22" borderId="0">
      <alignment horizontal="left" vertical="top"/>
    </xf>
    <xf numFmtId="0" fontId="16" fillId="22" borderId="0">
      <alignment horizontal="right" vertical="top"/>
    </xf>
    <xf numFmtId="0" fontId="16" fillId="22" borderId="0">
      <alignment horizontal="right" vertical="top"/>
    </xf>
    <xf numFmtId="0" fontId="17" fillId="0" borderId="0">
      <alignment vertical="top"/>
    </xf>
    <xf numFmtId="0" fontId="49" fillId="0" borderId="0" applyNumberFormat="0" applyFill="0" applyBorder="0" applyAlignment="0" applyProtection="0"/>
    <xf numFmtId="0" fontId="8" fillId="0" borderId="10">
      <protection locked="0"/>
    </xf>
    <xf numFmtId="0" fontId="37" fillId="0" borderId="0" applyNumberFormat="0" applyFill="0" applyBorder="0" applyAlignment="0" applyProtection="0"/>
    <xf numFmtId="0" fontId="3" fillId="27" borderId="0" applyNumberFormat="0" applyBorder="0" applyAlignment="0" applyProtection="0"/>
    <xf numFmtId="0" fontId="3" fillId="21" borderId="0" applyNumberFormat="0" applyBorder="0" applyAlignment="0" applyProtection="0"/>
    <xf numFmtId="0" fontId="3" fillId="28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18" fillId="5" borderId="1" applyNumberFormat="0" applyAlignment="0" applyProtection="0"/>
    <xf numFmtId="0" fontId="19" fillId="29" borderId="9" applyNumberFormat="0" applyAlignment="0" applyProtection="0"/>
    <xf numFmtId="0" fontId="20" fillId="29" borderId="1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23" borderId="2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9" fillId="0" borderId="0"/>
    <xf numFmtId="0" fontId="2" fillId="0" borderId="0"/>
    <xf numFmtId="0" fontId="6" fillId="0" borderId="0"/>
    <xf numFmtId="0" fontId="2" fillId="0" borderId="0"/>
    <xf numFmtId="0" fontId="29" fillId="0" borderId="0"/>
    <xf numFmtId="0" fontId="29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53" fillId="0" borderId="0"/>
    <xf numFmtId="0" fontId="1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3" fillId="8" borderId="0" applyNumberFormat="0" applyBorder="0" applyAlignment="0" applyProtection="0"/>
    <xf numFmtId="0" fontId="34" fillId="0" borderId="0" applyNumberFormat="0" applyFill="0" applyBorder="0" applyAlignment="0" applyProtection="0"/>
    <xf numFmtId="0" fontId="1" fillId="4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0" borderId="15" applyNumberFormat="0" applyFill="0" applyAlignment="0" applyProtection="0"/>
    <xf numFmtId="0" fontId="36" fillId="0" borderId="0"/>
    <xf numFmtId="0" fontId="3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8" fillId="9" borderId="0" applyNumberFormat="0" applyBorder="0" applyAlignment="0" applyProtection="0"/>
    <xf numFmtId="0" fontId="6" fillId="0" borderId="0"/>
  </cellStyleXfs>
  <cellXfs count="615">
    <xf numFmtId="0" fontId="0" fillId="0" borderId="0" xfId="0"/>
    <xf numFmtId="49" fontId="40" fillId="24" borderId="16" xfId="196" applyNumberFormat="1" applyFont="1" applyFill="1" applyBorder="1" applyAlignment="1">
      <alignment horizontal="center" vertical="center"/>
    </xf>
    <xf numFmtId="0" fontId="40" fillId="24" borderId="17" xfId="193" applyFont="1" applyFill="1" applyBorder="1" applyAlignment="1">
      <alignment horizontal="centerContinuous" vertical="center"/>
    </xf>
    <xf numFmtId="0" fontId="40" fillId="24" borderId="18" xfId="193" applyFont="1" applyFill="1" applyBorder="1" applyAlignment="1">
      <alignment horizontal="centerContinuous" vertical="center"/>
    </xf>
    <xf numFmtId="0" fontId="40" fillId="24" borderId="19" xfId="193" applyFont="1" applyFill="1" applyBorder="1" applyAlignment="1">
      <alignment horizontal="centerContinuous" vertical="center"/>
    </xf>
    <xf numFmtId="0" fontId="42" fillId="24" borderId="19" xfId="193" applyFont="1" applyFill="1" applyBorder="1" applyAlignment="1">
      <alignment horizontal="centerContinuous" vertical="center"/>
    </xf>
    <xf numFmtId="0" fontId="42" fillId="24" borderId="17" xfId="193" applyFont="1" applyFill="1" applyBorder="1" applyAlignment="1">
      <alignment horizontal="centerContinuous" vertical="center"/>
    </xf>
    <xf numFmtId="49" fontId="42" fillId="24" borderId="16" xfId="196" applyNumberFormat="1" applyFont="1" applyFill="1" applyBorder="1" applyAlignment="1">
      <alignment horizontal="center" vertical="center"/>
    </xf>
    <xf numFmtId="0" fontId="41" fillId="24" borderId="0" xfId="203" applyFont="1" applyFill="1"/>
    <xf numFmtId="0" fontId="31" fillId="24" borderId="0" xfId="203" applyFont="1" applyFill="1"/>
    <xf numFmtId="0" fontId="40" fillId="24" borderId="0" xfId="193" applyFont="1" applyFill="1" applyAlignment="1">
      <alignment horizontal="right"/>
    </xf>
    <xf numFmtId="0" fontId="51" fillId="24" borderId="0" xfId="203" applyFont="1" applyFill="1"/>
    <xf numFmtId="1" fontId="31" fillId="24" borderId="0" xfId="195" applyNumberFormat="1" applyFont="1" applyFill="1" applyBorder="1" applyAlignment="1">
      <alignment horizontal="center" vertical="center"/>
    </xf>
    <xf numFmtId="1" fontId="31" fillId="24" borderId="21" xfId="195" applyNumberFormat="1" applyFont="1" applyFill="1" applyBorder="1" applyAlignment="1">
      <alignment horizontal="center" vertical="center"/>
    </xf>
    <xf numFmtId="0" fontId="31" fillId="24" borderId="0" xfId="197" applyFont="1" applyFill="1"/>
    <xf numFmtId="3" fontId="40" fillId="24" borderId="22" xfId="197" applyNumberFormat="1" applyFont="1" applyFill="1" applyBorder="1" applyAlignment="1">
      <alignment horizontal="center" vertical="center"/>
    </xf>
    <xf numFmtId="3" fontId="40" fillId="24" borderId="16" xfId="197" applyNumberFormat="1" applyFont="1" applyFill="1" applyBorder="1" applyAlignment="1">
      <alignment horizontal="center" vertical="center"/>
    </xf>
    <xf numFmtId="169" fontId="42" fillId="24" borderId="22" xfId="197" applyNumberFormat="1" applyFont="1" applyFill="1" applyBorder="1" applyAlignment="1">
      <alignment horizontal="center" vertical="center"/>
    </xf>
    <xf numFmtId="169" fontId="42" fillId="24" borderId="0" xfId="197" applyNumberFormat="1" applyFont="1" applyFill="1" applyBorder="1" applyAlignment="1">
      <alignment horizontal="center" vertical="center"/>
    </xf>
    <xf numFmtId="3" fontId="31" fillId="24" borderId="0" xfId="197" applyNumberFormat="1" applyFont="1" applyFill="1" applyBorder="1" applyAlignment="1">
      <alignment horizontal="center" vertical="center"/>
    </xf>
    <xf numFmtId="1" fontId="31" fillId="24" borderId="0" xfId="197" applyNumberFormat="1" applyFont="1" applyFill="1"/>
    <xf numFmtId="169" fontId="42" fillId="24" borderId="21" xfId="197" applyNumberFormat="1" applyFont="1" applyFill="1" applyBorder="1" applyAlignment="1">
      <alignment horizontal="center" vertical="center"/>
    </xf>
    <xf numFmtId="0" fontId="42" fillId="24" borderId="0" xfId="197" applyFont="1" applyFill="1"/>
    <xf numFmtId="1" fontId="40" fillId="24" borderId="22" xfId="198" applyNumberFormat="1" applyFont="1" applyFill="1" applyBorder="1"/>
    <xf numFmtId="1" fontId="31" fillId="24" borderId="0" xfId="194" applyNumberFormat="1" applyFont="1" applyFill="1" applyBorder="1" applyAlignment="1">
      <alignment vertical="center"/>
    </xf>
    <xf numFmtId="3" fontId="31" fillId="24" borderId="25" xfId="197" applyNumberFormat="1" applyFont="1" applyFill="1" applyBorder="1" applyAlignment="1">
      <alignment horizontal="center" vertical="center"/>
    </xf>
    <xf numFmtId="1" fontId="31" fillId="24" borderId="25" xfId="195" applyNumberFormat="1" applyFont="1" applyFill="1" applyBorder="1" applyAlignment="1">
      <alignment horizontal="center" vertical="center"/>
    </xf>
    <xf numFmtId="1" fontId="31" fillId="24" borderId="0" xfId="197" applyNumberFormat="1" applyFont="1" applyFill="1" applyBorder="1"/>
    <xf numFmtId="1" fontId="31" fillId="24" borderId="21" xfId="194" applyNumberFormat="1" applyFont="1" applyFill="1" applyBorder="1" applyAlignment="1">
      <alignment vertical="center"/>
    </xf>
    <xf numFmtId="3" fontId="31" fillId="24" borderId="21" xfId="197" applyNumberFormat="1" applyFont="1" applyFill="1" applyBorder="1" applyAlignment="1">
      <alignment horizontal="center" vertical="center"/>
    </xf>
    <xf numFmtId="1" fontId="31" fillId="24" borderId="27" xfId="195" applyNumberFormat="1" applyFont="1" applyFill="1" applyBorder="1" applyAlignment="1">
      <alignment horizontal="center" vertical="center"/>
    </xf>
    <xf numFmtId="3" fontId="31" fillId="24" borderId="0" xfId="197" applyNumberFormat="1" applyFont="1" applyFill="1"/>
    <xf numFmtId="0" fontId="43" fillId="24" borderId="0" xfId="197" applyFont="1" applyFill="1"/>
    <xf numFmtId="0" fontId="52" fillId="24" borderId="0" xfId="203" applyFont="1" applyFill="1"/>
    <xf numFmtId="0" fontId="31" fillId="24" borderId="0" xfId="197" applyFont="1" applyFill="1" applyAlignment="1">
      <alignment horizontal="left" vertical="center"/>
    </xf>
    <xf numFmtId="0" fontId="41" fillId="24" borderId="0" xfId="203" applyFont="1" applyFill="1" applyAlignment="1">
      <alignment horizontal="centerContinuous" vertical="center"/>
    </xf>
    <xf numFmtId="0" fontId="31" fillId="24" borderId="0" xfId="191" applyFont="1" applyFill="1" applyAlignment="1">
      <alignment horizontal="left" vertical="center"/>
    </xf>
    <xf numFmtId="49" fontId="42" fillId="24" borderId="20" xfId="196" applyNumberFormat="1" applyFont="1" applyFill="1" applyBorder="1" applyAlignment="1">
      <alignment horizontal="center" vertical="center"/>
    </xf>
    <xf numFmtId="1" fontId="40" fillId="24" borderId="20" xfId="198" applyNumberFormat="1" applyFont="1" applyFill="1" applyBorder="1" applyAlignment="1">
      <alignment horizontal="left" vertical="center"/>
    </xf>
    <xf numFmtId="1" fontId="31" fillId="24" borderId="24" xfId="194" applyNumberFormat="1" applyFont="1" applyFill="1" applyBorder="1" applyAlignment="1">
      <alignment horizontal="left" vertical="center"/>
    </xf>
    <xf numFmtId="1" fontId="31" fillId="24" borderId="26" xfId="194" applyNumberFormat="1" applyFont="1" applyFill="1" applyBorder="1" applyAlignment="1">
      <alignment horizontal="left" vertical="center"/>
    </xf>
    <xf numFmtId="49" fontId="40" fillId="24" borderId="25" xfId="196" applyNumberFormat="1" applyFont="1" applyFill="1" applyBorder="1" applyAlignment="1">
      <alignment horizontal="center" vertical="center"/>
    </xf>
    <xf numFmtId="169" fontId="42" fillId="24" borderId="16" xfId="197" applyNumberFormat="1" applyFont="1" applyFill="1" applyBorder="1" applyAlignment="1">
      <alignment horizontal="center" vertical="center"/>
    </xf>
    <xf numFmtId="0" fontId="31" fillId="24" borderId="0" xfId="200" applyFont="1" applyFill="1"/>
    <xf numFmtId="173" fontId="31" fillId="24" borderId="0" xfId="188" applyNumberFormat="1" applyFont="1" applyFill="1" applyAlignment="1" applyProtection="1"/>
    <xf numFmtId="0" fontId="31" fillId="24" borderId="0" xfId="187" applyFont="1" applyFill="1"/>
    <xf numFmtId="0" fontId="31" fillId="24" borderId="0" xfId="197" applyFont="1" applyFill="1" applyBorder="1"/>
    <xf numFmtId="0" fontId="31" fillId="24" borderId="18" xfId="197" applyFont="1" applyFill="1" applyBorder="1" applyAlignment="1">
      <alignment horizontal="centerContinuous" vertical="center"/>
    </xf>
    <xf numFmtId="1" fontId="31" fillId="24" borderId="0" xfId="196" applyNumberFormat="1" applyFont="1" applyFill="1"/>
    <xf numFmtId="1" fontId="54" fillId="24" borderId="20" xfId="198" applyNumberFormat="1" applyFont="1" applyFill="1" applyBorder="1" applyAlignment="1">
      <alignment horizontal="left" vertical="center"/>
    </xf>
    <xf numFmtId="1" fontId="54" fillId="24" borderId="20" xfId="198" applyNumberFormat="1" applyFont="1" applyFill="1" applyBorder="1"/>
    <xf numFmtId="1" fontId="55" fillId="24" borderId="24" xfId="194" applyNumberFormat="1" applyFont="1" applyFill="1" applyBorder="1" applyAlignment="1">
      <alignment horizontal="left" vertical="center"/>
    </xf>
    <xf numFmtId="1" fontId="55" fillId="24" borderId="24" xfId="202" applyNumberFormat="1" applyFont="1" applyFill="1" applyBorder="1" applyAlignment="1">
      <alignment horizontal="left" vertical="center"/>
    </xf>
    <xf numFmtId="1" fontId="55" fillId="24" borderId="26" xfId="194" applyNumberFormat="1" applyFont="1" applyFill="1" applyBorder="1" applyAlignment="1">
      <alignment horizontal="left" vertical="center"/>
    </xf>
    <xf numFmtId="0" fontId="55" fillId="24" borderId="0" xfId="197" applyFont="1" applyFill="1"/>
    <xf numFmtId="0" fontId="54" fillId="24" borderId="0" xfId="203" applyFont="1" applyFill="1"/>
    <xf numFmtId="0" fontId="55" fillId="24" borderId="0" xfId="200" applyFont="1" applyFill="1"/>
    <xf numFmtId="173" fontId="55" fillId="24" borderId="0" xfId="188" applyNumberFormat="1" applyFont="1" applyFill="1" applyAlignment="1" applyProtection="1"/>
    <xf numFmtId="0" fontId="56" fillId="24" borderId="0" xfId="197" applyFont="1" applyFill="1"/>
    <xf numFmtId="0" fontId="56" fillId="24" borderId="0" xfId="203" applyFont="1" applyFill="1"/>
    <xf numFmtId="0" fontId="56" fillId="24" borderId="0" xfId="189" applyFont="1" applyFill="1"/>
    <xf numFmtId="0" fontId="55" fillId="24" borderId="0" xfId="196" applyFont="1" applyFill="1"/>
    <xf numFmtId="1" fontId="55" fillId="24" borderId="0" xfId="196" applyNumberFormat="1" applyFont="1" applyFill="1"/>
    <xf numFmtId="49" fontId="42" fillId="24" borderId="17" xfId="196" applyNumberFormat="1" applyFont="1" applyFill="1" applyBorder="1" applyAlignment="1">
      <alignment horizontal="centerContinuous" vertical="center"/>
    </xf>
    <xf numFmtId="49" fontId="42" fillId="24" borderId="25" xfId="196" applyNumberFormat="1" applyFont="1" applyFill="1" applyBorder="1" applyAlignment="1">
      <alignment horizontal="center" vertical="center"/>
    </xf>
    <xf numFmtId="0" fontId="42" fillId="24" borderId="19" xfId="197" applyFont="1" applyFill="1" applyBorder="1" applyAlignment="1">
      <alignment horizontal="centerContinuous" vertical="center"/>
    </xf>
    <xf numFmtId="0" fontId="31" fillId="24" borderId="17" xfId="197" applyFont="1" applyFill="1" applyBorder="1" applyAlignment="1">
      <alignment horizontal="centerContinuous" vertical="center"/>
    </xf>
    <xf numFmtId="1" fontId="57" fillId="24" borderId="0" xfId="197" applyNumberFormat="1" applyFont="1" applyFill="1"/>
    <xf numFmtId="0" fontId="57" fillId="24" borderId="0" xfId="197" applyFont="1" applyFill="1"/>
    <xf numFmtId="3" fontId="40" fillId="24" borderId="23" xfId="197" applyNumberFormat="1" applyFont="1" applyFill="1" applyBorder="1" applyAlignment="1">
      <alignment horizontal="center" vertical="center"/>
    </xf>
    <xf numFmtId="3" fontId="31" fillId="24" borderId="28" xfId="197" applyNumberFormat="1" applyFont="1" applyFill="1" applyBorder="1" applyAlignment="1">
      <alignment horizontal="center" vertical="center"/>
    </xf>
    <xf numFmtId="3" fontId="31" fillId="24" borderId="29" xfId="197" applyNumberFormat="1" applyFont="1" applyFill="1" applyBorder="1" applyAlignment="1">
      <alignment horizontal="center" vertical="center"/>
    </xf>
    <xf numFmtId="0" fontId="31" fillId="24" borderId="16" xfId="197" applyFont="1" applyFill="1" applyBorder="1"/>
    <xf numFmtId="0" fontId="31" fillId="24" borderId="25" xfId="197" applyFont="1" applyFill="1" applyBorder="1" applyAlignment="1">
      <alignment horizontal="center" vertical="center"/>
    </xf>
    <xf numFmtId="0" fontId="31" fillId="24" borderId="27" xfId="197" applyFont="1" applyFill="1" applyBorder="1" applyAlignment="1">
      <alignment horizontal="center" vertical="center"/>
    </xf>
    <xf numFmtId="1" fontId="54" fillId="24" borderId="22" xfId="198" applyNumberFormat="1" applyFont="1" applyFill="1" applyBorder="1" applyAlignment="1">
      <alignment horizontal="left" vertical="center"/>
    </xf>
    <xf numFmtId="1" fontId="55" fillId="24" borderId="0" xfId="194" applyNumberFormat="1" applyFont="1" applyFill="1" applyBorder="1" applyAlignment="1">
      <alignment horizontal="left" vertical="center"/>
    </xf>
    <xf numFmtId="1" fontId="55" fillId="24" borderId="21" xfId="194" applyNumberFormat="1" applyFont="1" applyFill="1" applyBorder="1" applyAlignment="1">
      <alignment horizontal="left" vertical="center"/>
    </xf>
    <xf numFmtId="1" fontId="55" fillId="24" borderId="26" xfId="202" applyNumberFormat="1" applyFont="1" applyFill="1" applyBorder="1" applyAlignment="1">
      <alignment horizontal="left" vertical="center"/>
    </xf>
    <xf numFmtId="0" fontId="55" fillId="24" borderId="0" xfId="203" applyFont="1" applyFill="1"/>
    <xf numFmtId="0" fontId="40" fillId="24" borderId="3" xfId="193" applyFont="1" applyFill="1" applyBorder="1" applyAlignment="1">
      <alignment horizontal="center" vertical="center"/>
    </xf>
    <xf numFmtId="0" fontId="31" fillId="24" borderId="0" xfId="187" applyFont="1" applyFill="1" applyBorder="1"/>
    <xf numFmtId="3" fontId="31" fillId="24" borderId="0" xfId="197" applyNumberFormat="1" applyFont="1" applyFill="1" applyBorder="1"/>
    <xf numFmtId="169" fontId="42" fillId="24" borderId="23" xfId="197" applyNumberFormat="1" applyFont="1" applyFill="1" applyBorder="1" applyAlignment="1">
      <alignment horizontal="center" vertical="center"/>
    </xf>
    <xf numFmtId="169" fontId="42" fillId="24" borderId="25" xfId="197" applyNumberFormat="1" applyFont="1" applyFill="1" applyBorder="1" applyAlignment="1">
      <alignment horizontal="center" vertical="center"/>
    </xf>
    <xf numFmtId="169" fontId="42" fillId="24" borderId="28" xfId="197" applyNumberFormat="1" applyFont="1" applyFill="1" applyBorder="1" applyAlignment="1">
      <alignment horizontal="center" vertical="center"/>
    </xf>
    <xf numFmtId="169" fontId="42" fillId="24" borderId="27" xfId="197" applyNumberFormat="1" applyFont="1" applyFill="1" applyBorder="1" applyAlignment="1">
      <alignment horizontal="center" vertical="center"/>
    </xf>
    <xf numFmtId="169" fontId="42" fillId="24" borderId="29" xfId="197" applyNumberFormat="1" applyFont="1" applyFill="1" applyBorder="1" applyAlignment="1">
      <alignment horizontal="center" vertical="center"/>
    </xf>
    <xf numFmtId="0" fontId="58" fillId="24" borderId="0" xfId="103" applyFont="1" applyFill="1" applyAlignment="1" applyProtection="1"/>
    <xf numFmtId="3" fontId="31" fillId="24" borderId="27" xfId="197" applyNumberFormat="1" applyFont="1" applyFill="1" applyBorder="1" applyAlignment="1">
      <alignment horizontal="center" vertical="center"/>
    </xf>
    <xf numFmtId="0" fontId="59" fillId="24" borderId="0" xfId="197" applyFont="1" applyFill="1"/>
    <xf numFmtId="0" fontId="60" fillId="24" borderId="0" xfId="0" applyFont="1" applyFill="1"/>
    <xf numFmtId="0" fontId="61" fillId="24" borderId="0" xfId="0" applyFont="1" applyFill="1"/>
    <xf numFmtId="0" fontId="62" fillId="24" borderId="0" xfId="0" applyFont="1" applyFill="1"/>
    <xf numFmtId="0" fontId="6" fillId="24" borderId="0" xfId="0" applyFont="1" applyFill="1"/>
    <xf numFmtId="0" fontId="63" fillId="24" borderId="0" xfId="0" applyFont="1" applyFill="1"/>
    <xf numFmtId="0" fontId="64" fillId="24" borderId="0" xfId="0" applyFont="1" applyFill="1"/>
    <xf numFmtId="0" fontId="65" fillId="24" borderId="0" xfId="103" applyFont="1" applyFill="1" applyAlignment="1" applyProtection="1"/>
    <xf numFmtId="0" fontId="64" fillId="24" borderId="0" xfId="197" applyFont="1" applyFill="1"/>
    <xf numFmtId="0" fontId="65" fillId="24" borderId="0" xfId="103" applyFont="1" applyFill="1" applyAlignment="1" applyProtection="1">
      <alignment horizontal="left" vertical="center"/>
    </xf>
    <xf numFmtId="0" fontId="64" fillId="24" borderId="0" xfId="192" applyFont="1" applyFill="1" applyAlignment="1">
      <alignment horizontal="left" vertical="center"/>
    </xf>
    <xf numFmtId="0" fontId="66" fillId="24" borderId="0" xfId="103" applyFont="1" applyFill="1" applyAlignment="1" applyProtection="1"/>
    <xf numFmtId="0" fontId="67" fillId="24" borderId="0" xfId="197" applyFont="1" applyFill="1"/>
    <xf numFmtId="0" fontId="67" fillId="30" borderId="0" xfId="197" applyFont="1" applyFill="1"/>
    <xf numFmtId="0" fontId="68" fillId="24" borderId="0" xfId="197" applyFont="1" applyFill="1"/>
    <xf numFmtId="0" fontId="6" fillId="24" borderId="0" xfId="197" applyFont="1" applyFill="1"/>
    <xf numFmtId="0" fontId="6" fillId="24" borderId="0" xfId="197" applyFont="1" applyFill="1" applyAlignment="1">
      <alignment horizontal="left" vertical="center"/>
    </xf>
    <xf numFmtId="0" fontId="70" fillId="24" borderId="0" xfId="203" applyFont="1" applyFill="1" applyAlignment="1">
      <alignment horizontal="centerContinuous" vertical="center"/>
    </xf>
    <xf numFmtId="1" fontId="71" fillId="24" borderId="0" xfId="203" applyNumberFormat="1" applyFont="1" applyFill="1" applyAlignment="1">
      <alignment horizontal="centerContinuous" vertical="center"/>
    </xf>
    <xf numFmtId="0" fontId="71" fillId="24" borderId="0" xfId="203" applyFont="1" applyFill="1" applyAlignment="1">
      <alignment horizontal="centerContinuous" vertical="center"/>
    </xf>
    <xf numFmtId="0" fontId="6" fillId="30" borderId="0" xfId="197" applyFont="1" applyFill="1"/>
    <xf numFmtId="1" fontId="6" fillId="24" borderId="0" xfId="197" applyNumberFormat="1" applyFont="1" applyFill="1"/>
    <xf numFmtId="0" fontId="6" fillId="24" borderId="0" xfId="197" applyFont="1" applyFill="1" applyBorder="1"/>
    <xf numFmtId="0" fontId="72" fillId="24" borderId="0" xfId="197" applyFont="1" applyFill="1"/>
    <xf numFmtId="0" fontId="72" fillId="24" borderId="0" xfId="197" applyFont="1" applyFill="1" applyBorder="1"/>
    <xf numFmtId="0" fontId="6" fillId="24" borderId="0" xfId="191" applyFont="1" applyFill="1" applyAlignment="1">
      <alignment horizontal="left" vertical="center"/>
    </xf>
    <xf numFmtId="170" fontId="6" fillId="30" borderId="0" xfId="197" applyNumberFormat="1" applyFont="1" applyFill="1"/>
    <xf numFmtId="0" fontId="64" fillId="24" borderId="17" xfId="193" applyFont="1" applyFill="1" applyBorder="1" applyAlignment="1">
      <alignment horizontal="centerContinuous" vertical="center"/>
    </xf>
    <xf numFmtId="0" fontId="64" fillId="24" borderId="18" xfId="193" applyFont="1" applyFill="1" applyBorder="1" applyAlignment="1">
      <alignment horizontal="centerContinuous" vertical="center"/>
    </xf>
    <xf numFmtId="0" fontId="64" fillId="30" borderId="19" xfId="193" applyFont="1" applyFill="1" applyBorder="1" applyAlignment="1">
      <alignment horizontal="centerContinuous" vertical="center"/>
    </xf>
    <xf numFmtId="0" fontId="64" fillId="30" borderId="17" xfId="193" applyFont="1" applyFill="1" applyBorder="1" applyAlignment="1">
      <alignment horizontal="centerContinuous" vertical="center"/>
    </xf>
    <xf numFmtId="0" fontId="64" fillId="30" borderId="18" xfId="193" applyFont="1" applyFill="1" applyBorder="1" applyAlignment="1">
      <alignment horizontal="centerContinuous" vertical="center"/>
    </xf>
    <xf numFmtId="0" fontId="64" fillId="24" borderId="19" xfId="193" applyFont="1" applyFill="1" applyBorder="1" applyAlignment="1">
      <alignment horizontal="centerContinuous" vertical="center"/>
    </xf>
    <xf numFmtId="0" fontId="64" fillId="24" borderId="3" xfId="193" applyFont="1" applyFill="1" applyBorder="1" applyAlignment="1">
      <alignment horizontal="centerContinuous" vertical="center"/>
    </xf>
    <xf numFmtId="0" fontId="64" fillId="24" borderId="16" xfId="193" applyFont="1" applyFill="1" applyBorder="1" applyAlignment="1">
      <alignment horizontal="centerContinuous" vertical="center"/>
    </xf>
    <xf numFmtId="0" fontId="67" fillId="24" borderId="0" xfId="197" applyFont="1" applyFill="1" applyBorder="1" applyAlignment="1">
      <alignment horizontal="center" vertical="center"/>
    </xf>
    <xf numFmtId="0" fontId="6" fillId="24" borderId="24" xfId="197" applyFont="1" applyFill="1" applyBorder="1" applyAlignment="1">
      <alignment horizontal="center" vertical="center"/>
    </xf>
    <xf numFmtId="1" fontId="6" fillId="24" borderId="24" xfId="194" applyNumberFormat="1" applyFont="1" applyFill="1" applyBorder="1" applyAlignment="1">
      <alignment horizontal="left" vertical="center"/>
    </xf>
    <xf numFmtId="1" fontId="76" fillId="24" borderId="0" xfId="194" applyNumberFormat="1" applyFont="1" applyFill="1" applyBorder="1" applyAlignment="1">
      <alignment horizontal="left" vertical="center"/>
    </xf>
    <xf numFmtId="169" fontId="69" fillId="24" borderId="0" xfId="197" applyNumberFormat="1" applyFont="1" applyFill="1" applyBorder="1" applyAlignment="1">
      <alignment horizontal="center" vertical="center"/>
    </xf>
    <xf numFmtId="0" fontId="77" fillId="24" borderId="0" xfId="203" applyFont="1" applyFill="1"/>
    <xf numFmtId="0" fontId="78" fillId="24" borderId="0" xfId="197" applyFont="1" applyFill="1"/>
    <xf numFmtId="0" fontId="78" fillId="24" borderId="0" xfId="203" applyFont="1" applyFill="1"/>
    <xf numFmtId="0" fontId="78" fillId="24" borderId="0" xfId="189" applyFont="1" applyFill="1"/>
    <xf numFmtId="0" fontId="10" fillId="24" borderId="0" xfId="203" applyFont="1" applyFill="1"/>
    <xf numFmtId="0" fontId="6" fillId="24" borderId="0" xfId="203" applyFont="1" applyFill="1"/>
    <xf numFmtId="0" fontId="70" fillId="24" borderId="0" xfId="203" applyFont="1" applyFill="1"/>
    <xf numFmtId="173" fontId="76" fillId="24" borderId="0" xfId="188" applyNumberFormat="1" applyFont="1" applyFill="1" applyAlignment="1" applyProtection="1"/>
    <xf numFmtId="173" fontId="6" fillId="24" borderId="0" xfId="188" applyNumberFormat="1" applyFont="1" applyFill="1" applyAlignment="1" applyProtection="1"/>
    <xf numFmtId="0" fontId="6" fillId="30" borderId="0" xfId="197" applyFont="1" applyFill="1" applyBorder="1"/>
    <xf numFmtId="1" fontId="6" fillId="24" borderId="0" xfId="196" applyNumberFormat="1" applyFont="1" applyFill="1"/>
    <xf numFmtId="1" fontId="6" fillId="30" borderId="0" xfId="196" applyNumberFormat="1" applyFont="1" applyFill="1"/>
    <xf numFmtId="0" fontId="6" fillId="30" borderId="0" xfId="187" applyFont="1" applyFill="1"/>
    <xf numFmtId="0" fontId="6" fillId="24" borderId="0" xfId="187" applyFont="1" applyFill="1"/>
    <xf numFmtId="0" fontId="64" fillId="24" borderId="0" xfId="203" applyFont="1" applyFill="1"/>
    <xf numFmtId="0" fontId="79" fillId="24" borderId="0" xfId="203" applyFont="1" applyFill="1"/>
    <xf numFmtId="1" fontId="6" fillId="30" borderId="0" xfId="197" applyNumberFormat="1" applyFont="1" applyFill="1"/>
    <xf numFmtId="0" fontId="80" fillId="24" borderId="0" xfId="197" applyFont="1" applyFill="1"/>
    <xf numFmtId="0" fontId="64" fillId="30" borderId="0" xfId="197" applyFont="1" applyFill="1"/>
    <xf numFmtId="0" fontId="64" fillId="24" borderId="0" xfId="197" applyFont="1" applyFill="1" applyBorder="1"/>
    <xf numFmtId="0" fontId="79" fillId="24" borderId="0" xfId="197" applyFont="1" applyFill="1"/>
    <xf numFmtId="169" fontId="69" fillId="24" borderId="0" xfId="197" applyNumberFormat="1" applyFont="1" applyFill="1" applyBorder="1" applyAlignment="1">
      <alignment horizontal="center" vertical="center" wrapText="1"/>
    </xf>
    <xf numFmtId="0" fontId="76" fillId="24" borderId="0" xfId="203" applyFont="1" applyFill="1"/>
    <xf numFmtId="0" fontId="6" fillId="24" borderId="0" xfId="200" applyFont="1" applyFill="1"/>
    <xf numFmtId="1" fontId="76" fillId="24" borderId="0" xfId="196" applyNumberFormat="1" applyFont="1" applyFill="1"/>
    <xf numFmtId="0" fontId="6" fillId="24" borderId="0" xfId="187" applyFont="1" applyFill="1" applyBorder="1"/>
    <xf numFmtId="0" fontId="64" fillId="24" borderId="0" xfId="193" applyFont="1" applyFill="1" applyAlignment="1">
      <alignment horizontal="right"/>
    </xf>
    <xf numFmtId="0" fontId="82" fillId="24" borderId="0" xfId="197" applyFont="1" applyFill="1"/>
    <xf numFmtId="1" fontId="83" fillId="24" borderId="0" xfId="197" applyNumberFormat="1" applyFont="1" applyFill="1"/>
    <xf numFmtId="0" fontId="83" fillId="24" borderId="0" xfId="197" applyFont="1" applyFill="1"/>
    <xf numFmtId="0" fontId="64" fillId="24" borderId="0" xfId="192" applyFont="1" applyFill="1"/>
    <xf numFmtId="0" fontId="74" fillId="24" borderId="0" xfId="192" applyFont="1" applyFill="1"/>
    <xf numFmtId="0" fontId="6" fillId="24" borderId="0" xfId="192" applyFont="1" applyFill="1" applyAlignment="1">
      <alignment horizontal="left" vertical="center"/>
    </xf>
    <xf numFmtId="0" fontId="74" fillId="24" borderId="0" xfId="192" applyFont="1" applyFill="1" applyAlignment="1">
      <alignment horizontal="left" vertical="center"/>
    </xf>
    <xf numFmtId="0" fontId="64" fillId="24" borderId="0" xfId="203" applyFont="1" applyFill="1" applyAlignment="1">
      <alignment horizontal="left" vertical="center"/>
    </xf>
    <xf numFmtId="0" fontId="64" fillId="24" borderId="0" xfId="203" applyFont="1" applyFill="1" applyBorder="1" applyAlignment="1">
      <alignment horizontal="left" vertical="center"/>
    </xf>
    <xf numFmtId="0" fontId="64" fillId="24" borderId="0" xfId="192" applyFont="1" applyFill="1" applyBorder="1" applyAlignment="1">
      <alignment horizontal="left" vertical="center"/>
    </xf>
    <xf numFmtId="3" fontId="64" fillId="24" borderId="0" xfId="192" applyNumberFormat="1" applyFont="1" applyFill="1" applyBorder="1" applyAlignment="1">
      <alignment horizontal="left" vertical="center"/>
    </xf>
    <xf numFmtId="1" fontId="64" fillId="24" borderId="0" xfId="192" applyNumberFormat="1" applyFont="1" applyFill="1" applyAlignment="1">
      <alignment horizontal="left" vertical="center"/>
    </xf>
    <xf numFmtId="0" fontId="6" fillId="24" borderId="24" xfId="192" applyFont="1" applyFill="1" applyBorder="1" applyAlignment="1">
      <alignment horizontal="center"/>
    </xf>
    <xf numFmtId="0" fontId="64" fillId="24" borderId="24" xfId="196" applyFont="1" applyFill="1" applyBorder="1" applyAlignment="1">
      <alignment vertical="center" wrapText="1"/>
    </xf>
    <xf numFmtId="0" fontId="74" fillId="24" borderId="25" xfId="196" applyFont="1" applyFill="1" applyBorder="1" applyAlignment="1">
      <alignment vertical="center" wrapText="1"/>
    </xf>
    <xf numFmtId="0" fontId="74" fillId="24" borderId="24" xfId="196" applyFont="1" applyFill="1" applyBorder="1" applyAlignment="1">
      <alignment vertical="center" wrapText="1"/>
    </xf>
    <xf numFmtId="0" fontId="78" fillId="24" borderId="24" xfId="192" applyFont="1" applyFill="1" applyBorder="1" applyAlignment="1">
      <alignment horizontal="center" vertical="center"/>
    </xf>
    <xf numFmtId="0" fontId="78" fillId="24" borderId="24" xfId="196" applyFont="1" applyFill="1" applyBorder="1" applyAlignment="1">
      <alignment vertical="center"/>
    </xf>
    <xf numFmtId="0" fontId="67" fillId="24" borderId="24" xfId="196" applyFont="1" applyFill="1" applyBorder="1" applyAlignment="1">
      <alignment vertical="center" wrapText="1"/>
    </xf>
    <xf numFmtId="0" fontId="78" fillId="24" borderId="24" xfId="196" applyFont="1" applyFill="1" applyBorder="1" applyAlignment="1">
      <alignment vertical="center" wrapText="1"/>
    </xf>
    <xf numFmtId="170" fontId="74" fillId="24" borderId="25" xfId="191" applyNumberFormat="1" applyFont="1" applyFill="1" applyBorder="1" applyAlignment="1">
      <alignment horizontal="left"/>
    </xf>
    <xf numFmtId="0" fontId="67" fillId="24" borderId="0" xfId="193" applyFont="1" applyFill="1" applyAlignment="1">
      <alignment horizontal="right"/>
    </xf>
    <xf numFmtId="1" fontId="67" fillId="24" borderId="0" xfId="197" applyNumberFormat="1" applyFont="1" applyFill="1"/>
    <xf numFmtId="0" fontId="67" fillId="24" borderId="0" xfId="192" applyFont="1" applyFill="1" applyBorder="1" applyAlignment="1">
      <alignment horizontal="right" vertical="center"/>
    </xf>
    <xf numFmtId="169" fontId="67" fillId="24" borderId="0" xfId="192" applyNumberFormat="1" applyFont="1" applyFill="1" applyAlignment="1">
      <alignment horizontal="right" vertical="center"/>
    </xf>
    <xf numFmtId="0" fontId="64" fillId="24" borderId="0" xfId="192" applyFont="1" applyFill="1" applyBorder="1"/>
    <xf numFmtId="3" fontId="64" fillId="24" borderId="0" xfId="192" applyNumberFormat="1" applyFont="1" applyFill="1" applyBorder="1"/>
    <xf numFmtId="170" fontId="64" fillId="24" borderId="0" xfId="192" applyNumberFormat="1" applyFont="1" applyFill="1" applyAlignment="1">
      <alignment horizontal="right" vertical="center"/>
    </xf>
    <xf numFmtId="0" fontId="64" fillId="24" borderId="0" xfId="192" applyFont="1" applyFill="1" applyAlignment="1">
      <alignment horizontal="right" vertical="center"/>
    </xf>
    <xf numFmtId="1" fontId="64" fillId="24" borderId="0" xfId="192" applyNumberFormat="1" applyFont="1" applyFill="1" applyBorder="1"/>
    <xf numFmtId="3" fontId="6" fillId="24" borderId="0" xfId="187" applyNumberFormat="1" applyFont="1" applyFill="1"/>
    <xf numFmtId="0" fontId="82" fillId="24" borderId="0" xfId="192" applyFont="1" applyFill="1" applyBorder="1"/>
    <xf numFmtId="0" fontId="82" fillId="24" borderId="0" xfId="192" applyFont="1" applyFill="1" applyBorder="1" applyAlignment="1">
      <alignment horizontal="left" vertical="center"/>
    </xf>
    <xf numFmtId="0" fontId="6" fillId="24" borderId="0" xfId="192" applyFont="1" applyFill="1"/>
    <xf numFmtId="0" fontId="84" fillId="24" borderId="0" xfId="192" applyFont="1" applyFill="1" applyBorder="1" applyAlignment="1">
      <alignment horizontal="right" vertical="center"/>
    </xf>
    <xf numFmtId="169" fontId="84" fillId="24" borderId="0" xfId="192" applyNumberFormat="1" applyFont="1" applyFill="1" applyAlignment="1">
      <alignment horizontal="right" vertical="center"/>
    </xf>
    <xf numFmtId="0" fontId="84" fillId="24" borderId="0" xfId="192" applyFont="1" applyFill="1" applyAlignment="1">
      <alignment horizontal="right" vertical="center"/>
    </xf>
    <xf numFmtId="0" fontId="84" fillId="24" borderId="0" xfId="192" applyFont="1" applyFill="1" applyAlignment="1">
      <alignment horizontal="center"/>
    </xf>
    <xf numFmtId="0" fontId="75" fillId="24" borderId="0" xfId="192" applyFont="1" applyFill="1"/>
    <xf numFmtId="0" fontId="79" fillId="30" borderId="0" xfId="192" applyFont="1" applyFill="1"/>
    <xf numFmtId="0" fontId="79" fillId="24" borderId="0" xfId="192" applyFont="1" applyFill="1"/>
    <xf numFmtId="0" fontId="64" fillId="24" borderId="22" xfId="193" applyFont="1" applyFill="1" applyBorder="1" applyAlignment="1">
      <alignment horizontal="centerContinuous" vertical="center"/>
    </xf>
    <xf numFmtId="0" fontId="64" fillId="24" borderId="23" xfId="193" applyFont="1" applyFill="1" applyBorder="1" applyAlignment="1">
      <alignment horizontal="centerContinuous" vertical="center"/>
    </xf>
    <xf numFmtId="0" fontId="64" fillId="24" borderId="0" xfId="192" applyFont="1" applyFill="1" applyAlignment="1">
      <alignment vertical="center"/>
    </xf>
    <xf numFmtId="0" fontId="75" fillId="24" borderId="0" xfId="192" applyFont="1" applyFill="1" applyAlignment="1">
      <alignment vertical="center"/>
    </xf>
    <xf numFmtId="0" fontId="79" fillId="30" borderId="0" xfId="192" applyFont="1" applyFill="1" applyAlignment="1">
      <alignment vertical="center"/>
    </xf>
    <xf numFmtId="0" fontId="79" fillId="24" borderId="0" xfId="192" applyFont="1" applyFill="1" applyAlignment="1">
      <alignment vertical="center"/>
    </xf>
    <xf numFmtId="0" fontId="78" fillId="24" borderId="25" xfId="196" applyFont="1" applyFill="1" applyBorder="1" applyAlignment="1">
      <alignment vertical="center" wrapText="1"/>
    </xf>
    <xf numFmtId="0" fontId="78" fillId="0" borderId="25" xfId="196" applyFont="1" applyFill="1" applyBorder="1" applyAlignment="1">
      <alignment vertical="center" wrapText="1"/>
    </xf>
    <xf numFmtId="0" fontId="84" fillId="24" borderId="0" xfId="192" applyFont="1" applyFill="1"/>
    <xf numFmtId="3" fontId="64" fillId="24" borderId="0" xfId="192" applyNumberFormat="1" applyFont="1" applyFill="1"/>
    <xf numFmtId="0" fontId="67" fillId="24" borderId="0" xfId="192" applyFont="1" applyFill="1"/>
    <xf numFmtId="0" fontId="82" fillId="24" borderId="0" xfId="192" applyFont="1" applyFill="1"/>
    <xf numFmtId="0" fontId="81" fillId="24" borderId="0" xfId="192" applyFont="1" applyFill="1"/>
    <xf numFmtId="0" fontId="69" fillId="30" borderId="0" xfId="192" applyFont="1" applyFill="1"/>
    <xf numFmtId="0" fontId="69" fillId="24" borderId="0" xfId="192" applyFont="1" applyFill="1"/>
    <xf numFmtId="0" fontId="63" fillId="24" borderId="0" xfId="192" applyFont="1" applyFill="1"/>
    <xf numFmtId="0" fontId="72" fillId="30" borderId="0" xfId="192" applyFont="1" applyFill="1"/>
    <xf numFmtId="0" fontId="72" fillId="24" borderId="0" xfId="192" applyFont="1" applyFill="1"/>
    <xf numFmtId="0" fontId="85" fillId="24" borderId="0" xfId="197" applyFont="1" applyFill="1"/>
    <xf numFmtId="0" fontId="85" fillId="24" borderId="0" xfId="200" applyFont="1" applyFill="1"/>
    <xf numFmtId="173" fontId="85" fillId="24" borderId="0" xfId="188" applyNumberFormat="1" applyFont="1" applyFill="1" applyAlignment="1" applyProtection="1"/>
    <xf numFmtId="0" fontId="86" fillId="24" borderId="0" xfId="203" applyFont="1" applyFill="1"/>
    <xf numFmtId="1" fontId="85" fillId="24" borderId="0" xfId="196" applyNumberFormat="1" applyFont="1" applyFill="1"/>
    <xf numFmtId="0" fontId="87" fillId="24" borderId="0" xfId="197" applyFont="1" applyFill="1"/>
    <xf numFmtId="0" fontId="10" fillId="24" borderId="0" xfId="0" applyFont="1" applyFill="1"/>
    <xf numFmtId="0" fontId="75" fillId="24" borderId="0" xfId="197" applyFont="1" applyFill="1"/>
    <xf numFmtId="0" fontId="88" fillId="24" borderId="0" xfId="0" applyFont="1" applyFill="1"/>
    <xf numFmtId="2" fontId="73" fillId="24" borderId="0" xfId="103" applyNumberFormat="1" applyFont="1" applyFill="1" applyAlignment="1" applyProtection="1">
      <alignment horizontal="left" wrapText="1"/>
    </xf>
    <xf numFmtId="0" fontId="75" fillId="24" borderId="0" xfId="192" applyFont="1" applyFill="1" applyAlignment="1">
      <alignment horizontal="left" vertical="center"/>
    </xf>
    <xf numFmtId="0" fontId="89" fillId="30" borderId="0" xfId="192" applyFont="1" applyFill="1"/>
    <xf numFmtId="1" fontId="76" fillId="24" borderId="25" xfId="194" applyNumberFormat="1" applyFont="1" applyFill="1" applyBorder="1" applyAlignment="1">
      <alignment horizontal="left" vertical="center"/>
    </xf>
    <xf numFmtId="49" fontId="6" fillId="24" borderId="0" xfId="197" applyNumberFormat="1" applyFont="1" applyFill="1"/>
    <xf numFmtId="0" fontId="78" fillId="24" borderId="26" xfId="192" applyFont="1" applyFill="1" applyBorder="1" applyAlignment="1">
      <alignment horizontal="center" vertical="center"/>
    </xf>
    <xf numFmtId="0" fontId="78" fillId="24" borderId="26" xfId="196" applyFont="1" applyFill="1" applyBorder="1" applyAlignment="1">
      <alignment vertical="center" wrapText="1"/>
    </xf>
    <xf numFmtId="0" fontId="78" fillId="24" borderId="27" xfId="196" applyFont="1" applyFill="1" applyBorder="1" applyAlignment="1">
      <alignment vertical="center" wrapText="1"/>
    </xf>
    <xf numFmtId="0" fontId="63" fillId="24" borderId="0" xfId="197" applyFont="1" applyFill="1" applyBorder="1"/>
    <xf numFmtId="0" fontId="63" fillId="30" borderId="0" xfId="197" applyFont="1" applyFill="1" applyBorder="1"/>
    <xf numFmtId="49" fontId="75" fillId="24" borderId="16" xfId="196" applyNumberFormat="1" applyFont="1" applyFill="1" applyBorder="1" applyAlignment="1">
      <alignment horizontal="center" vertical="center"/>
    </xf>
    <xf numFmtId="49" fontId="75" fillId="24" borderId="23" xfId="196" applyNumberFormat="1" applyFont="1" applyFill="1" applyBorder="1" applyAlignment="1">
      <alignment horizontal="center" vertical="center"/>
    </xf>
    <xf numFmtId="49" fontId="64" fillId="24" borderId="16" xfId="196" applyNumberFormat="1" applyFont="1" applyFill="1" applyBorder="1" applyAlignment="1">
      <alignment horizontal="center" vertical="center"/>
    </xf>
    <xf numFmtId="49" fontId="64" fillId="24" borderId="23" xfId="196" applyNumberFormat="1" applyFont="1" applyFill="1" applyBorder="1" applyAlignment="1">
      <alignment horizontal="center" vertical="center"/>
    </xf>
    <xf numFmtId="0" fontId="74" fillId="24" borderId="25" xfId="79" applyFont="1" applyFill="1" applyBorder="1" applyAlignment="1">
      <alignment horizontal="center" vertical="center" wrapText="1"/>
    </xf>
    <xf numFmtId="0" fontId="74" fillId="24" borderId="0" xfId="79" applyFont="1" applyFill="1" applyBorder="1" applyAlignment="1">
      <alignment horizontal="center" vertical="center" wrapText="1"/>
    </xf>
    <xf numFmtId="49" fontId="75" fillId="24" borderId="20" xfId="196" applyNumberFormat="1" applyFont="1" applyFill="1" applyBorder="1" applyAlignment="1">
      <alignment horizontal="center" vertical="center"/>
    </xf>
    <xf numFmtId="49" fontId="64" fillId="24" borderId="20" xfId="196" applyNumberFormat="1" applyFont="1" applyFill="1" applyBorder="1" applyAlignment="1">
      <alignment horizontal="center" vertical="center"/>
    </xf>
    <xf numFmtId="49" fontId="75" fillId="24" borderId="22" xfId="196" applyNumberFormat="1" applyFont="1" applyFill="1" applyBorder="1" applyAlignment="1">
      <alignment horizontal="center" vertical="center"/>
    </xf>
    <xf numFmtId="0" fontId="74" fillId="24" borderId="25" xfId="190" applyFont="1" applyFill="1" applyBorder="1" applyAlignment="1">
      <alignment horizontal="center" vertical="center"/>
    </xf>
    <xf numFmtId="0" fontId="78" fillId="24" borderId="25" xfId="196" applyFont="1" applyFill="1" applyBorder="1" applyAlignment="1">
      <alignment vertical="center"/>
    </xf>
    <xf numFmtId="0" fontId="70" fillId="24" borderId="24" xfId="203" applyFont="1" applyFill="1" applyBorder="1" applyAlignment="1">
      <alignment horizontal="left" vertical="center"/>
    </xf>
    <xf numFmtId="0" fontId="63" fillId="0" borderId="0" xfId="0" applyFont="1" applyBorder="1" applyAlignment="1">
      <alignment vertical="center"/>
    </xf>
    <xf numFmtId="0" fontId="70" fillId="24" borderId="20" xfId="203" applyFont="1" applyFill="1" applyBorder="1" applyAlignment="1">
      <alignment horizontal="left" vertical="center"/>
    </xf>
    <xf numFmtId="0" fontId="70" fillId="24" borderId="26" xfId="203" applyFont="1" applyFill="1" applyBorder="1" applyAlignment="1">
      <alignment horizontal="left" vertical="center"/>
    </xf>
    <xf numFmtId="0" fontId="67" fillId="30" borderId="24" xfId="196" applyFont="1" applyFill="1" applyBorder="1" applyAlignment="1">
      <alignment vertical="center" wrapText="1"/>
    </xf>
    <xf numFmtId="3" fontId="67" fillId="24" borderId="0" xfId="197" applyNumberFormat="1" applyFont="1" applyFill="1" applyBorder="1" applyAlignment="1">
      <alignment horizontal="right" vertical="center"/>
    </xf>
    <xf numFmtId="3" fontId="64" fillId="24" borderId="0" xfId="197" applyNumberFormat="1" applyFont="1" applyFill="1" applyBorder="1" applyAlignment="1">
      <alignment horizontal="right" vertical="center"/>
    </xf>
    <xf numFmtId="3" fontId="67" fillId="24" borderId="21" xfId="197" applyNumberFormat="1" applyFont="1" applyFill="1" applyBorder="1" applyAlignment="1">
      <alignment horizontal="right" vertical="center"/>
    </xf>
    <xf numFmtId="3" fontId="64" fillId="24" borderId="22" xfId="197" applyNumberFormat="1" applyFont="1" applyFill="1" applyBorder="1" applyAlignment="1">
      <alignment horizontal="right" vertical="center"/>
    </xf>
    <xf numFmtId="3" fontId="75" fillId="30" borderId="22" xfId="197" applyNumberFormat="1" applyFont="1" applyFill="1" applyBorder="1" applyAlignment="1">
      <alignment horizontal="right" vertical="center"/>
    </xf>
    <xf numFmtId="1" fontId="81" fillId="30" borderId="25" xfId="204" applyNumberFormat="1" applyFont="1" applyFill="1" applyBorder="1" applyAlignment="1">
      <alignment horizontal="right" vertical="center"/>
    </xf>
    <xf numFmtId="1" fontId="81" fillId="30" borderId="0" xfId="204" applyNumberFormat="1" applyFont="1" applyFill="1" applyBorder="1" applyAlignment="1">
      <alignment horizontal="right" vertical="center"/>
    </xf>
    <xf numFmtId="1" fontId="75" fillId="30" borderId="25" xfId="204" applyNumberFormat="1" applyFont="1" applyFill="1" applyBorder="1" applyAlignment="1">
      <alignment horizontal="right" vertical="center"/>
    </xf>
    <xf numFmtId="1" fontId="75" fillId="30" borderId="0" xfId="204" applyNumberFormat="1" applyFont="1" applyFill="1" applyBorder="1" applyAlignment="1">
      <alignment horizontal="right" vertical="center"/>
    </xf>
    <xf numFmtId="3" fontId="75" fillId="30" borderId="0" xfId="197" applyNumberFormat="1" applyFont="1" applyFill="1" applyBorder="1" applyAlignment="1">
      <alignment horizontal="right" vertical="center"/>
    </xf>
    <xf numFmtId="1" fontId="81" fillId="30" borderId="27" xfId="204" applyNumberFormat="1" applyFont="1" applyFill="1" applyBorder="1" applyAlignment="1">
      <alignment horizontal="right" vertical="center"/>
    </xf>
    <xf numFmtId="1" fontId="81" fillId="30" borderId="21" xfId="204" applyNumberFormat="1" applyFont="1" applyFill="1" applyBorder="1" applyAlignment="1">
      <alignment horizontal="right" vertical="center"/>
    </xf>
    <xf numFmtId="3" fontId="81" fillId="30" borderId="0" xfId="197" applyNumberFormat="1" applyFont="1" applyFill="1" applyBorder="1" applyAlignment="1">
      <alignment horizontal="right" vertical="center"/>
    </xf>
    <xf numFmtId="1" fontId="6" fillId="30" borderId="0" xfId="194" applyNumberFormat="1" applyFont="1" applyFill="1" applyBorder="1" applyAlignment="1">
      <alignment horizontal="right" vertical="center"/>
    </xf>
    <xf numFmtId="1" fontId="63" fillId="30" borderId="0" xfId="194" applyNumberFormat="1" applyFont="1" applyFill="1" applyBorder="1" applyAlignment="1">
      <alignment horizontal="right" vertical="center"/>
    </xf>
    <xf numFmtId="1" fontId="6" fillId="24" borderId="0" xfId="194" applyNumberFormat="1" applyFont="1" applyFill="1" applyBorder="1" applyAlignment="1">
      <alignment horizontal="right" vertical="center"/>
    </xf>
    <xf numFmtId="3" fontId="6" fillId="30" borderId="0" xfId="197" applyNumberFormat="1" applyFont="1" applyFill="1" applyBorder="1" applyAlignment="1">
      <alignment horizontal="right" vertical="center"/>
    </xf>
    <xf numFmtId="3" fontId="63" fillId="24" borderId="0" xfId="197" applyNumberFormat="1" applyFont="1" applyFill="1" applyBorder="1" applyAlignment="1">
      <alignment horizontal="right" vertical="center"/>
    </xf>
    <xf numFmtId="3" fontId="6" fillId="24" borderId="0" xfId="197" applyNumberFormat="1" applyFont="1" applyFill="1" applyBorder="1" applyAlignment="1">
      <alignment horizontal="right" vertical="center"/>
    </xf>
    <xf numFmtId="1" fontId="63" fillId="30" borderId="0" xfId="197" applyNumberFormat="1" applyFont="1" applyFill="1" applyBorder="1" applyAlignment="1">
      <alignment horizontal="right"/>
    </xf>
    <xf numFmtId="1" fontId="63" fillId="24" borderId="0" xfId="195" applyNumberFormat="1" applyFont="1" applyFill="1" applyBorder="1" applyAlignment="1">
      <alignment horizontal="right" vertical="center"/>
    </xf>
    <xf numFmtId="1" fontId="6" fillId="24" borderId="0" xfId="195" applyNumberFormat="1" applyFont="1" applyFill="1" applyBorder="1" applyAlignment="1">
      <alignment horizontal="right" vertical="center"/>
    </xf>
    <xf numFmtId="3" fontId="63" fillId="30" borderId="0" xfId="197" applyNumberFormat="1" applyFont="1" applyFill="1" applyBorder="1" applyAlignment="1">
      <alignment horizontal="right" vertical="center"/>
    </xf>
    <xf numFmtId="0" fontId="67" fillId="30" borderId="24" xfId="192" applyFont="1" applyFill="1" applyBorder="1" applyAlignment="1">
      <alignment horizontal="right" vertical="center"/>
    </xf>
    <xf numFmtId="0" fontId="67" fillId="24" borderId="24" xfId="192" applyFont="1" applyFill="1" applyBorder="1" applyAlignment="1">
      <alignment horizontal="right" vertical="center"/>
    </xf>
    <xf numFmtId="49" fontId="64" fillId="24" borderId="16" xfId="196" applyNumberFormat="1" applyFont="1" applyFill="1" applyBorder="1" applyAlignment="1">
      <alignment horizontal="center" vertical="center"/>
    </xf>
    <xf numFmtId="0" fontId="64" fillId="30" borderId="0" xfId="192" applyFont="1" applyFill="1" applyBorder="1" applyAlignment="1">
      <alignment horizontal="left" vertical="center"/>
    </xf>
    <xf numFmtId="0" fontId="90" fillId="24" borderId="0" xfId="197" applyFont="1" applyFill="1"/>
    <xf numFmtId="1" fontId="78" fillId="30" borderId="17" xfId="194" applyNumberFormat="1" applyFont="1" applyFill="1" applyBorder="1" applyAlignment="1">
      <alignment horizontal="left" vertical="center"/>
    </xf>
    <xf numFmtId="1" fontId="81" fillId="30" borderId="17" xfId="194" applyNumberFormat="1" applyFont="1" applyFill="1" applyBorder="1" applyAlignment="1">
      <alignment horizontal="right" vertical="center"/>
    </xf>
    <xf numFmtId="3" fontId="67" fillId="30" borderId="17" xfId="197" applyNumberFormat="1" applyFont="1" applyFill="1" applyBorder="1" applyAlignment="1">
      <alignment horizontal="right" vertical="center"/>
    </xf>
    <xf numFmtId="1" fontId="81" fillId="30" borderId="17" xfId="195" applyNumberFormat="1" applyFont="1" applyFill="1" applyBorder="1" applyAlignment="1">
      <alignment horizontal="right" vertical="center"/>
    </xf>
    <xf numFmtId="1" fontId="67" fillId="30" borderId="17" xfId="195" applyNumberFormat="1" applyFont="1" applyFill="1" applyBorder="1" applyAlignment="1">
      <alignment horizontal="right" vertical="center"/>
    </xf>
    <xf numFmtId="0" fontId="67" fillId="24" borderId="3" xfId="197" applyFont="1" applyFill="1" applyBorder="1" applyAlignment="1">
      <alignment horizontal="center" vertical="center" wrapText="1"/>
    </xf>
    <xf numFmtId="0" fontId="74" fillId="24" borderId="0" xfId="203" applyFont="1" applyFill="1" applyBorder="1" applyAlignment="1">
      <alignment horizontal="center" vertical="center"/>
    </xf>
    <xf numFmtId="49" fontId="64" fillId="30" borderId="16" xfId="196" applyNumberFormat="1" applyFont="1" applyFill="1" applyBorder="1" applyAlignment="1">
      <alignment horizontal="center" vertical="center"/>
    </xf>
    <xf numFmtId="0" fontId="63" fillId="24" borderId="0" xfId="197" applyFont="1" applyFill="1"/>
    <xf numFmtId="0" fontId="75" fillId="24" borderId="0" xfId="203" applyFont="1" applyFill="1"/>
    <xf numFmtId="49" fontId="64" fillId="24" borderId="16" xfId="196" applyNumberFormat="1" applyFont="1" applyFill="1" applyBorder="1" applyAlignment="1">
      <alignment horizontal="center" vertical="center"/>
    </xf>
    <xf numFmtId="49" fontId="75" fillId="24" borderId="16" xfId="196" applyNumberFormat="1" applyFont="1" applyFill="1" applyBorder="1" applyAlignment="1">
      <alignment horizontal="center" vertical="center"/>
    </xf>
    <xf numFmtId="3" fontId="64" fillId="30" borderId="22" xfId="197" applyNumberFormat="1" applyFont="1" applyFill="1" applyBorder="1" applyAlignment="1">
      <alignment horizontal="right" vertical="center"/>
    </xf>
    <xf numFmtId="1" fontId="67" fillId="24" borderId="0" xfId="205" applyNumberFormat="1" applyFont="1" applyFill="1" applyBorder="1" applyAlignment="1">
      <alignment horizontal="right" vertical="center"/>
    </xf>
    <xf numFmtId="1" fontId="64" fillId="24" borderId="0" xfId="205" applyNumberFormat="1" applyFont="1" applyFill="1" applyBorder="1" applyAlignment="1">
      <alignment horizontal="right" vertical="center"/>
    </xf>
    <xf numFmtId="1" fontId="64" fillId="24" borderId="0" xfId="201" applyNumberFormat="1" applyFont="1" applyFill="1" applyBorder="1" applyAlignment="1">
      <alignment horizontal="right" vertical="center"/>
    </xf>
    <xf numFmtId="1" fontId="67" fillId="24" borderId="21" xfId="205" applyNumberFormat="1" applyFont="1" applyFill="1" applyBorder="1" applyAlignment="1">
      <alignment horizontal="right" vertical="center"/>
    </xf>
    <xf numFmtId="3" fontId="75" fillId="30" borderId="21" xfId="197" applyNumberFormat="1" applyFont="1" applyFill="1" applyBorder="1" applyAlignment="1">
      <alignment horizontal="right" vertical="center"/>
    </xf>
    <xf numFmtId="3" fontId="75" fillId="30" borderId="16" xfId="197" applyNumberFormat="1" applyFont="1" applyFill="1" applyBorder="1" applyAlignment="1">
      <alignment horizontal="right" vertical="center"/>
    </xf>
    <xf numFmtId="3" fontId="75" fillId="30" borderId="27" xfId="197" applyNumberFormat="1" applyFont="1" applyFill="1" applyBorder="1" applyAlignment="1">
      <alignment horizontal="right" vertical="center"/>
    </xf>
    <xf numFmtId="49" fontId="75" fillId="24" borderId="16" xfId="196" applyNumberFormat="1" applyFont="1" applyFill="1" applyBorder="1" applyAlignment="1">
      <alignment horizontal="center" vertical="center"/>
    </xf>
    <xf numFmtId="0" fontId="81" fillId="24" borderId="24" xfId="192" applyFont="1" applyFill="1" applyBorder="1" applyAlignment="1">
      <alignment horizontal="right" vertical="center"/>
    </xf>
    <xf numFmtId="49" fontId="75" fillId="24" borderId="16" xfId="196" applyNumberFormat="1" applyFont="1" applyFill="1" applyBorder="1" applyAlignment="1">
      <alignment horizontal="center" vertical="center"/>
    </xf>
    <xf numFmtId="0" fontId="69" fillId="30" borderId="0" xfId="192" applyFont="1" applyFill="1" applyAlignment="1">
      <alignment horizontal="center"/>
    </xf>
    <xf numFmtId="0" fontId="72" fillId="30" borderId="0" xfId="197" applyFont="1" applyFill="1" applyBorder="1"/>
    <xf numFmtId="49" fontId="75" fillId="24" borderId="16" xfId="196" applyNumberFormat="1" applyFont="1" applyFill="1" applyBorder="1" applyAlignment="1">
      <alignment horizontal="center" vertical="center"/>
    </xf>
    <xf numFmtId="49" fontId="64" fillId="24" borderId="16" xfId="196" applyNumberFormat="1" applyFont="1" applyFill="1" applyBorder="1" applyAlignment="1">
      <alignment horizontal="center" vertical="center"/>
    </xf>
    <xf numFmtId="1" fontId="81" fillId="24" borderId="3" xfId="194" applyNumberFormat="1" applyFont="1" applyFill="1" applyBorder="1" applyAlignment="1">
      <alignment horizontal="left" vertical="center" wrapText="1"/>
    </xf>
    <xf numFmtId="49" fontId="64" fillId="24" borderId="16" xfId="196" applyNumberFormat="1" applyFont="1" applyFill="1" applyBorder="1" applyAlignment="1">
      <alignment horizontal="center" vertical="center"/>
    </xf>
    <xf numFmtId="49" fontId="75" fillId="24" borderId="16" xfId="196" applyNumberFormat="1" applyFont="1" applyFill="1" applyBorder="1" applyAlignment="1">
      <alignment horizontal="center" vertical="center"/>
    </xf>
    <xf numFmtId="0" fontId="84" fillId="24" borderId="24" xfId="192" applyFont="1" applyFill="1" applyBorder="1" applyAlignment="1">
      <alignment horizontal="center" vertical="center"/>
    </xf>
    <xf numFmtId="0" fontId="84" fillId="30" borderId="24" xfId="192" applyFont="1" applyFill="1" applyBorder="1" applyAlignment="1">
      <alignment horizontal="center" vertical="center"/>
    </xf>
    <xf numFmtId="0" fontId="84" fillId="24" borderId="26" xfId="192" applyFont="1" applyFill="1" applyBorder="1" applyAlignment="1">
      <alignment horizontal="center" vertical="center"/>
    </xf>
    <xf numFmtId="49" fontId="75" fillId="24" borderId="16" xfId="196" applyNumberFormat="1" applyFont="1" applyFill="1" applyBorder="1" applyAlignment="1">
      <alignment horizontal="center" vertical="center"/>
    </xf>
    <xf numFmtId="49" fontId="64" fillId="24" borderId="16" xfId="196" applyNumberFormat="1" applyFont="1" applyFill="1" applyBorder="1" applyAlignment="1">
      <alignment horizontal="center" vertical="center"/>
    </xf>
    <xf numFmtId="49" fontId="75" fillId="24" borderId="25" xfId="196" applyNumberFormat="1" applyFont="1" applyFill="1" applyBorder="1" applyAlignment="1">
      <alignment horizontal="center" vertical="center"/>
    </xf>
    <xf numFmtId="0" fontId="79" fillId="24" borderId="0" xfId="192" applyFont="1" applyFill="1" applyBorder="1"/>
    <xf numFmtId="49" fontId="64" fillId="24" borderId="16" xfId="196" applyNumberFormat="1" applyFont="1" applyFill="1" applyBorder="1" applyAlignment="1">
      <alignment horizontal="center" vertical="center"/>
    </xf>
    <xf numFmtId="0" fontId="67" fillId="30" borderId="26" xfId="196" applyFont="1" applyFill="1" applyBorder="1" applyAlignment="1">
      <alignment vertical="center" wrapText="1"/>
    </xf>
    <xf numFmtId="49" fontId="64" fillId="24" borderId="16" xfId="196" applyNumberFormat="1" applyFont="1" applyFill="1" applyBorder="1" applyAlignment="1">
      <alignment horizontal="center" vertical="center"/>
    </xf>
    <xf numFmtId="169" fontId="69" fillId="24" borderId="0" xfId="204" applyNumberFormat="1" applyFont="1" applyFill="1" applyBorder="1" applyAlignment="1">
      <alignment horizontal="center" vertical="center"/>
    </xf>
    <xf numFmtId="1" fontId="67" fillId="30" borderId="0" xfId="205" applyNumberFormat="1" applyFont="1" applyFill="1" applyBorder="1" applyAlignment="1">
      <alignment horizontal="right" vertical="center"/>
    </xf>
    <xf numFmtId="3" fontId="81" fillId="30" borderId="21" xfId="197" applyNumberFormat="1" applyFont="1" applyFill="1" applyBorder="1" applyAlignment="1">
      <alignment horizontal="right" vertical="center"/>
    </xf>
    <xf numFmtId="0" fontId="6" fillId="30" borderId="0" xfId="192" applyFont="1" applyFill="1" applyBorder="1"/>
    <xf numFmtId="0" fontId="64" fillId="30" borderId="0" xfId="192" applyFont="1" applyFill="1" applyBorder="1"/>
    <xf numFmtId="0" fontId="74" fillId="30" borderId="0" xfId="192" applyFont="1" applyFill="1" applyBorder="1"/>
    <xf numFmtId="0" fontId="84" fillId="30" borderId="0" xfId="192" applyFont="1" applyFill="1" applyBorder="1" applyAlignment="1">
      <alignment horizontal="center"/>
    </xf>
    <xf numFmtId="0" fontId="79" fillId="30" borderId="0" xfId="192" applyFont="1" applyFill="1" applyBorder="1"/>
    <xf numFmtId="16" fontId="79" fillId="24" borderId="0" xfId="192" applyNumberFormat="1" applyFont="1" applyFill="1" applyBorder="1"/>
    <xf numFmtId="49" fontId="75" fillId="24" borderId="25" xfId="196" applyNumberFormat="1" applyFont="1" applyFill="1" applyBorder="1" applyAlignment="1">
      <alignment horizontal="center" vertical="center"/>
    </xf>
    <xf numFmtId="49" fontId="64" fillId="24" borderId="25" xfId="196" applyNumberFormat="1" applyFont="1" applyFill="1" applyBorder="1" applyAlignment="1">
      <alignment horizontal="center" vertical="center"/>
    </xf>
    <xf numFmtId="1" fontId="6" fillId="24" borderId="26" xfId="194" applyNumberFormat="1" applyFont="1" applyFill="1" applyBorder="1" applyAlignment="1">
      <alignment horizontal="left" vertical="center"/>
    </xf>
    <xf numFmtId="0" fontId="75" fillId="30" borderId="0" xfId="192" applyFont="1" applyFill="1" applyBorder="1"/>
    <xf numFmtId="49" fontId="75" fillId="30" borderId="16" xfId="196" applyNumberFormat="1" applyFont="1" applyFill="1" applyBorder="1" applyAlignment="1">
      <alignment horizontal="center" vertical="center"/>
    </xf>
    <xf numFmtId="0" fontId="69" fillId="24" borderId="0" xfId="197" applyFont="1" applyFill="1" applyBorder="1"/>
    <xf numFmtId="0" fontId="79" fillId="24" borderId="0" xfId="197" applyFont="1" applyFill="1" applyBorder="1"/>
    <xf numFmtId="0" fontId="79" fillId="24" borderId="0" xfId="203" applyFont="1" applyFill="1" applyBorder="1"/>
    <xf numFmtId="169" fontId="79" fillId="24" borderId="0" xfId="192" applyNumberFormat="1" applyFont="1" applyFill="1"/>
    <xf numFmtId="49" fontId="75" fillId="24" borderId="25" xfId="196" applyNumberFormat="1" applyFont="1" applyFill="1" applyBorder="1" applyAlignment="1">
      <alignment horizontal="center" vertical="center"/>
    </xf>
    <xf numFmtId="0" fontId="94" fillId="24" borderId="0" xfId="192" applyFont="1" applyFill="1"/>
    <xf numFmtId="49" fontId="75" fillId="30" borderId="25" xfId="196" applyNumberFormat="1" applyFont="1" applyFill="1" applyBorder="1" applyAlignment="1">
      <alignment horizontal="center" vertical="center"/>
    </xf>
    <xf numFmtId="3" fontId="64" fillId="24" borderId="0" xfId="197" applyNumberFormat="1" applyFont="1" applyFill="1"/>
    <xf numFmtId="0" fontId="96" fillId="0" borderId="0" xfId="0" applyFont="1"/>
    <xf numFmtId="1" fontId="81" fillId="30" borderId="19" xfId="194" applyNumberFormat="1" applyFont="1" applyFill="1" applyBorder="1" applyAlignment="1">
      <alignment horizontal="right" vertical="center"/>
    </xf>
    <xf numFmtId="1" fontId="97" fillId="24" borderId="0" xfId="194" applyNumberFormat="1" applyFont="1" applyFill="1" applyBorder="1" applyAlignment="1">
      <alignment horizontal="left" vertical="center"/>
    </xf>
    <xf numFmtId="1" fontId="76" fillId="30" borderId="25" xfId="194" applyNumberFormat="1" applyFont="1" applyFill="1" applyBorder="1" applyAlignment="1">
      <alignment horizontal="left" vertical="center"/>
    </xf>
    <xf numFmtId="0" fontId="98" fillId="30" borderId="0" xfId="0" applyFont="1" applyFill="1" applyBorder="1"/>
    <xf numFmtId="1" fontId="97" fillId="30" borderId="0" xfId="194" applyNumberFormat="1" applyFont="1" applyFill="1" applyBorder="1" applyAlignment="1">
      <alignment horizontal="left" vertical="center"/>
    </xf>
    <xf numFmtId="1" fontId="97" fillId="30" borderId="21" xfId="194" applyNumberFormat="1" applyFont="1" applyFill="1" applyBorder="1" applyAlignment="1">
      <alignment horizontal="left" vertical="center"/>
    </xf>
    <xf numFmtId="0" fontId="97" fillId="0" borderId="0" xfId="0" applyFont="1"/>
    <xf numFmtId="0" fontId="97" fillId="24" borderId="0" xfId="197" applyFont="1" applyFill="1"/>
    <xf numFmtId="0" fontId="97" fillId="0" borderId="0" xfId="0" applyFont="1" applyAlignment="1">
      <alignment vertical="center"/>
    </xf>
    <xf numFmtId="0" fontId="97" fillId="0" borderId="0" xfId="0" applyFont="1" applyBorder="1" applyAlignment="1">
      <alignment vertical="center"/>
    </xf>
    <xf numFmtId="0" fontId="97" fillId="24" borderId="0" xfId="197" applyFont="1" applyFill="1" applyBorder="1"/>
    <xf numFmtId="1" fontId="97" fillId="30" borderId="22" xfId="194" applyNumberFormat="1" applyFont="1" applyFill="1" applyBorder="1" applyAlignment="1">
      <alignment horizontal="left" vertical="center"/>
    </xf>
    <xf numFmtId="1" fontId="95" fillId="30" borderId="21" xfId="194" applyNumberFormat="1" applyFont="1" applyFill="1" applyBorder="1" applyAlignment="1">
      <alignment horizontal="left" vertical="center"/>
    </xf>
    <xf numFmtId="1" fontId="97" fillId="30" borderId="16" xfId="194" applyNumberFormat="1" applyFont="1" applyFill="1" applyBorder="1" applyAlignment="1">
      <alignment horizontal="left" vertical="center"/>
    </xf>
    <xf numFmtId="1" fontId="97" fillId="30" borderId="25" xfId="194" applyNumberFormat="1" applyFont="1" applyFill="1" applyBorder="1" applyAlignment="1">
      <alignment horizontal="left" vertical="center"/>
    </xf>
    <xf numFmtId="0" fontId="98" fillId="30" borderId="25" xfId="0" applyFont="1" applyFill="1" applyBorder="1"/>
    <xf numFmtId="0" fontId="98" fillId="30" borderId="25" xfId="0" applyFont="1" applyFill="1" applyBorder="1" applyAlignment="1">
      <alignment vertical="center" wrapText="1"/>
    </xf>
    <xf numFmtId="0" fontId="98" fillId="30" borderId="27" xfId="0" applyFont="1" applyFill="1" applyBorder="1"/>
    <xf numFmtId="0" fontId="99" fillId="24" borderId="0" xfId="203" applyFont="1" applyFill="1"/>
    <xf numFmtId="0" fontId="97" fillId="24" borderId="0" xfId="200" applyFont="1" applyFill="1"/>
    <xf numFmtId="0" fontId="95" fillId="24" borderId="0" xfId="197" applyFont="1" applyFill="1"/>
    <xf numFmtId="0" fontId="95" fillId="24" borderId="0" xfId="203" applyFont="1" applyFill="1"/>
    <xf numFmtId="0" fontId="95" fillId="24" borderId="0" xfId="189" applyFont="1" applyFill="1"/>
    <xf numFmtId="173" fontId="97" fillId="24" borderId="0" xfId="188" applyNumberFormat="1" applyFont="1" applyFill="1" applyAlignment="1" applyProtection="1"/>
    <xf numFmtId="0" fontId="94" fillId="24" borderId="16" xfId="196" applyFont="1" applyFill="1" applyBorder="1" applyAlignment="1">
      <alignment vertical="center" wrapText="1"/>
    </xf>
    <xf numFmtId="0" fontId="94" fillId="24" borderId="20" xfId="196" applyFont="1" applyFill="1" applyBorder="1" applyAlignment="1">
      <alignment vertical="center" wrapText="1"/>
    </xf>
    <xf numFmtId="0" fontId="95" fillId="24" borderId="24" xfId="192" applyFont="1" applyFill="1" applyBorder="1" applyAlignment="1">
      <alignment horizontal="center" vertical="center"/>
    </xf>
    <xf numFmtId="0" fontId="95" fillId="24" borderId="24" xfId="196" applyFont="1" applyFill="1" applyBorder="1" applyAlignment="1">
      <alignment vertical="center"/>
    </xf>
    <xf numFmtId="0" fontId="95" fillId="24" borderId="25" xfId="196" applyFont="1" applyFill="1" applyBorder="1" applyAlignment="1">
      <alignment vertical="center"/>
    </xf>
    <xf numFmtId="0" fontId="95" fillId="30" borderId="24" xfId="192" applyFont="1" applyFill="1" applyBorder="1" applyAlignment="1">
      <alignment horizontal="right" vertical="center"/>
    </xf>
    <xf numFmtId="0" fontId="95" fillId="30" borderId="24" xfId="196" applyFont="1" applyFill="1" applyBorder="1" applyAlignment="1">
      <alignment horizontal="left" vertical="center"/>
    </xf>
    <xf numFmtId="0" fontId="95" fillId="24" borderId="24" xfId="196" applyFont="1" applyFill="1" applyBorder="1" applyAlignment="1">
      <alignment vertical="center" wrapText="1"/>
    </xf>
    <xf numFmtId="0" fontId="95" fillId="24" borderId="25" xfId="196" applyFont="1" applyFill="1" applyBorder="1" applyAlignment="1">
      <alignment vertical="center" wrapText="1"/>
    </xf>
    <xf numFmtId="0" fontId="95" fillId="30" borderId="24" xfId="196" applyFont="1" applyFill="1" applyBorder="1" applyAlignment="1">
      <alignment vertical="center" wrapText="1"/>
    </xf>
    <xf numFmtId="0" fontId="95" fillId="30" borderId="25" xfId="196" applyFont="1" applyFill="1" applyBorder="1" applyAlignment="1">
      <alignment vertical="center" wrapText="1"/>
    </xf>
    <xf numFmtId="0" fontId="94" fillId="24" borderId="0" xfId="197" applyFont="1" applyFill="1"/>
    <xf numFmtId="170" fontId="94" fillId="24" borderId="0" xfId="192" applyNumberFormat="1" applyFont="1" applyFill="1" applyAlignment="1">
      <alignment horizontal="right" vertical="center"/>
    </xf>
    <xf numFmtId="0" fontId="94" fillId="24" borderId="0" xfId="200" applyFont="1" applyFill="1"/>
    <xf numFmtId="0" fontId="95" fillId="24" borderId="0" xfId="193" applyFont="1" applyFill="1" applyAlignment="1">
      <alignment horizontal="right"/>
    </xf>
    <xf numFmtId="0" fontId="94" fillId="0" borderId="0" xfId="0" applyFont="1" applyAlignment="1">
      <alignment vertical="center"/>
    </xf>
    <xf numFmtId="173" fontId="94" fillId="24" borderId="0" xfId="188" applyNumberFormat="1" applyFont="1" applyFill="1" applyAlignment="1" applyProtection="1"/>
    <xf numFmtId="0" fontId="94" fillId="24" borderId="22" xfId="196" applyFont="1" applyFill="1" applyBorder="1" applyAlignment="1">
      <alignment vertical="center" wrapText="1"/>
    </xf>
    <xf numFmtId="0" fontId="95" fillId="24" borderId="0" xfId="192" applyFont="1" applyFill="1" applyBorder="1" applyAlignment="1">
      <alignment horizontal="center" vertical="center"/>
    </xf>
    <xf numFmtId="0" fontId="95" fillId="24" borderId="0" xfId="196" applyFont="1" applyFill="1" applyBorder="1" applyAlignment="1">
      <alignment horizontal="left" vertical="center" wrapText="1"/>
    </xf>
    <xf numFmtId="0" fontId="95" fillId="24" borderId="0" xfId="196" applyFont="1" applyFill="1" applyBorder="1" applyAlignment="1">
      <alignment horizontal="left" vertical="center"/>
    </xf>
    <xf numFmtId="0" fontId="94" fillId="24" borderId="0" xfId="192" applyFont="1" applyFill="1" applyBorder="1" applyAlignment="1">
      <alignment horizontal="center" vertical="center"/>
    </xf>
    <xf numFmtId="0" fontId="94" fillId="24" borderId="0" xfId="196" applyFont="1" applyFill="1" applyBorder="1" applyAlignment="1">
      <alignment vertical="center" wrapText="1"/>
    </xf>
    <xf numFmtId="0" fontId="95" fillId="24" borderId="0" xfId="196" applyFont="1" applyFill="1" applyBorder="1" applyAlignment="1">
      <alignment vertical="center" wrapText="1"/>
    </xf>
    <xf numFmtId="0" fontId="95" fillId="30" borderId="0" xfId="196" applyFont="1" applyFill="1" applyBorder="1" applyAlignment="1">
      <alignment vertical="center" wrapText="1"/>
    </xf>
    <xf numFmtId="0" fontId="95" fillId="0" borderId="0" xfId="196" applyFont="1" applyFill="1" applyBorder="1" applyAlignment="1">
      <alignment vertical="center" wrapText="1"/>
    </xf>
    <xf numFmtId="170" fontId="94" fillId="24" borderId="0" xfId="191" applyNumberFormat="1" applyFont="1" applyFill="1" applyBorder="1" applyAlignment="1">
      <alignment horizontal="left"/>
    </xf>
    <xf numFmtId="0" fontId="95" fillId="30" borderId="28" xfId="196" applyFont="1" applyFill="1" applyBorder="1" applyAlignment="1">
      <alignment vertical="center" wrapText="1"/>
    </xf>
    <xf numFmtId="0" fontId="95" fillId="30" borderId="0" xfId="192" applyFont="1" applyFill="1" applyBorder="1" applyAlignment="1">
      <alignment horizontal="right" vertical="center"/>
    </xf>
    <xf numFmtId="0" fontId="95" fillId="30" borderId="21" xfId="192" applyFont="1" applyFill="1" applyBorder="1" applyAlignment="1">
      <alignment horizontal="right" vertical="center"/>
    </xf>
    <xf numFmtId="0" fontId="95" fillId="24" borderId="21" xfId="196" applyFont="1" applyFill="1" applyBorder="1" applyAlignment="1">
      <alignment horizontal="left" vertical="center" wrapText="1"/>
    </xf>
    <xf numFmtId="0" fontId="99" fillId="24" borderId="0" xfId="192" applyFont="1" applyFill="1"/>
    <xf numFmtId="0" fontId="101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173" fontId="63" fillId="24" borderId="0" xfId="188" applyNumberFormat="1" applyFont="1" applyFill="1" applyAlignment="1" applyProtection="1"/>
    <xf numFmtId="49" fontId="75" fillId="24" borderId="25" xfId="196" applyNumberFormat="1" applyFont="1" applyFill="1" applyBorder="1" applyAlignment="1">
      <alignment horizontal="center" vertical="center"/>
    </xf>
    <xf numFmtId="0" fontId="72" fillId="30" borderId="0" xfId="197" applyFont="1" applyFill="1"/>
    <xf numFmtId="0" fontId="79" fillId="30" borderId="0" xfId="197" applyFont="1" applyFill="1"/>
    <xf numFmtId="169" fontId="69" fillId="30" borderId="0" xfId="197" applyNumberFormat="1" applyFont="1" applyFill="1" applyBorder="1" applyAlignment="1">
      <alignment horizontal="center" vertical="center"/>
    </xf>
    <xf numFmtId="0" fontId="79" fillId="30" borderId="0" xfId="203" applyFont="1" applyFill="1"/>
    <xf numFmtId="49" fontId="75" fillId="24" borderId="25" xfId="196" applyNumberFormat="1" applyFont="1" applyFill="1" applyBorder="1" applyAlignment="1">
      <alignment horizontal="center" vertical="center"/>
    </xf>
    <xf numFmtId="0" fontId="81" fillId="30" borderId="0" xfId="221" applyFont="1" applyFill="1" applyBorder="1" applyAlignment="1">
      <alignment horizontal="center" vertical="center" wrapText="1"/>
    </xf>
    <xf numFmtId="0" fontId="81" fillId="30" borderId="0" xfId="197" applyFont="1" applyFill="1" applyBorder="1"/>
    <xf numFmtId="0" fontId="75" fillId="30" borderId="0" xfId="197" applyFont="1" applyFill="1" applyBorder="1"/>
    <xf numFmtId="0" fontId="75" fillId="30" borderId="0" xfId="203" applyFont="1" applyFill="1" applyBorder="1"/>
    <xf numFmtId="0" fontId="81" fillId="30" borderId="0" xfId="221" applyFont="1" applyFill="1" applyBorder="1" applyAlignment="1">
      <alignment horizontal="center" vertical="center" wrapText="1"/>
    </xf>
    <xf numFmtId="0" fontId="69" fillId="30" borderId="0" xfId="221" applyFont="1" applyFill="1" applyBorder="1" applyAlignment="1">
      <alignment horizontal="center" vertical="center" wrapText="1"/>
    </xf>
    <xf numFmtId="0" fontId="69" fillId="30" borderId="0" xfId="197" applyFont="1" applyFill="1" applyBorder="1"/>
    <xf numFmtId="0" fontId="79" fillId="30" borderId="0" xfId="197" applyFont="1" applyFill="1" applyBorder="1"/>
    <xf numFmtId="0" fontId="69" fillId="24" borderId="0" xfId="197" applyFont="1" applyFill="1" applyBorder="1" applyAlignment="1">
      <alignment horizontal="center" vertical="center"/>
    </xf>
    <xf numFmtId="0" fontId="79" fillId="30" borderId="0" xfId="203" applyFont="1" applyFill="1" applyBorder="1"/>
    <xf numFmtId="0" fontId="79" fillId="0" borderId="0" xfId="192" applyFont="1" applyFill="1"/>
    <xf numFmtId="169" fontId="69" fillId="0" borderId="0" xfId="204" applyNumberFormat="1" applyFont="1" applyFill="1" applyBorder="1" applyAlignment="1">
      <alignment horizontal="center" vertical="center"/>
    </xf>
    <xf numFmtId="0" fontId="79" fillId="0" borderId="0" xfId="192" applyFont="1" applyFill="1" applyBorder="1"/>
    <xf numFmtId="49" fontId="75" fillId="24" borderId="16" xfId="196" applyNumberFormat="1" applyFont="1" applyFill="1" applyBorder="1" applyAlignment="1">
      <alignment horizontal="center" vertical="center"/>
    </xf>
    <xf numFmtId="49" fontId="75" fillId="24" borderId="20" xfId="196" applyNumberFormat="1" applyFont="1" applyFill="1" applyBorder="1" applyAlignment="1">
      <alignment horizontal="center" vertical="center"/>
    </xf>
    <xf numFmtId="0" fontId="64" fillId="24" borderId="20" xfId="79" applyFont="1" applyFill="1" applyBorder="1" applyAlignment="1">
      <alignment horizontal="center" vertical="center" wrapText="1"/>
    </xf>
    <xf numFmtId="0" fontId="64" fillId="24" borderId="26" xfId="79" applyFont="1" applyFill="1" applyBorder="1" applyAlignment="1">
      <alignment horizontal="center" vertical="center" wrapText="1"/>
    </xf>
    <xf numFmtId="49" fontId="75" fillId="24" borderId="23" xfId="196" applyNumberFormat="1" applyFont="1" applyFill="1" applyBorder="1" applyAlignment="1">
      <alignment horizontal="center" vertical="center"/>
    </xf>
    <xf numFmtId="0" fontId="6" fillId="24" borderId="24" xfId="79" applyFont="1" applyFill="1" applyBorder="1" applyAlignment="1">
      <alignment horizontal="center" vertical="center" wrapText="1"/>
    </xf>
    <xf numFmtId="0" fontId="10" fillId="24" borderId="24" xfId="203" applyFont="1" applyFill="1" applyBorder="1" applyAlignment="1">
      <alignment horizontal="left" vertical="center"/>
    </xf>
    <xf numFmtId="0" fontId="76" fillId="24" borderId="25" xfId="79" applyFont="1" applyFill="1" applyBorder="1" applyAlignment="1">
      <alignment horizontal="center" vertical="center" wrapText="1"/>
    </xf>
    <xf numFmtId="0" fontId="102" fillId="24" borderId="24" xfId="203" applyFont="1" applyFill="1" applyBorder="1" applyAlignment="1">
      <alignment horizontal="left" vertical="center"/>
    </xf>
    <xf numFmtId="0" fontId="102" fillId="24" borderId="0" xfId="79" applyFont="1" applyFill="1" applyBorder="1" applyAlignment="1">
      <alignment horizontal="center" vertical="center" wrapText="1"/>
    </xf>
    <xf numFmtId="0" fontId="103" fillId="24" borderId="0" xfId="79" applyFont="1" applyFill="1" applyBorder="1" applyAlignment="1">
      <alignment horizontal="center" vertical="center" wrapText="1"/>
    </xf>
    <xf numFmtId="1" fontId="97" fillId="30" borderId="22" xfId="202" applyNumberFormat="1" applyFont="1" applyFill="1" applyBorder="1" applyAlignment="1">
      <alignment horizontal="left" vertical="center"/>
    </xf>
    <xf numFmtId="1" fontId="97" fillId="30" borderId="0" xfId="202" applyNumberFormat="1" applyFont="1" applyFill="1" applyBorder="1" applyAlignment="1">
      <alignment horizontal="left" vertical="center"/>
    </xf>
    <xf numFmtId="1" fontId="97" fillId="30" borderId="21" xfId="202" applyNumberFormat="1" applyFont="1" applyFill="1" applyBorder="1" applyAlignment="1">
      <alignment horizontal="left" vertical="center"/>
    </xf>
    <xf numFmtId="1" fontId="63" fillId="30" borderId="25" xfId="197" applyNumberFormat="1" applyFont="1" applyFill="1" applyBorder="1" applyAlignment="1">
      <alignment horizontal="right"/>
    </xf>
    <xf numFmtId="1" fontId="63" fillId="30" borderId="25" xfId="194" applyNumberFormat="1" applyFont="1" applyFill="1" applyBorder="1" applyAlignment="1">
      <alignment horizontal="right" vertical="center"/>
    </xf>
    <xf numFmtId="3" fontId="91" fillId="30" borderId="0" xfId="197" applyNumberFormat="1" applyFont="1" applyFill="1" applyBorder="1" applyAlignment="1">
      <alignment horizontal="right" vertical="center"/>
    </xf>
    <xf numFmtId="0" fontId="74" fillId="24" borderId="16" xfId="117" applyFont="1" applyFill="1" applyBorder="1" applyAlignment="1">
      <alignment horizontal="center" vertical="center"/>
    </xf>
    <xf numFmtId="0" fontId="74" fillId="24" borderId="16" xfId="79" applyFont="1" applyFill="1" applyBorder="1" applyAlignment="1">
      <alignment horizontal="center" vertical="center" wrapText="1"/>
    </xf>
    <xf numFmtId="0" fontId="102" fillId="24" borderId="20" xfId="203" applyFont="1" applyFill="1" applyBorder="1" applyAlignment="1">
      <alignment horizontal="left" vertical="center"/>
    </xf>
    <xf numFmtId="0" fontId="102" fillId="24" borderId="22" xfId="79" applyFont="1" applyFill="1" applyBorder="1" applyAlignment="1">
      <alignment horizontal="center" vertical="center" wrapText="1"/>
    </xf>
    <xf numFmtId="0" fontId="74" fillId="24" borderId="22" xfId="203" applyFont="1" applyFill="1" applyBorder="1" applyAlignment="1">
      <alignment horizontal="center" vertical="center"/>
    </xf>
    <xf numFmtId="0" fontId="94" fillId="30" borderId="0" xfId="192" applyFont="1" applyFill="1"/>
    <xf numFmtId="49" fontId="75" fillId="24" borderId="25" xfId="196" applyNumberFormat="1" applyFont="1" applyFill="1" applyBorder="1" applyAlignment="1">
      <alignment horizontal="center" vertical="center"/>
    </xf>
    <xf numFmtId="0" fontId="79" fillId="0" borderId="0" xfId="192" applyFont="1" applyFill="1" applyAlignment="1">
      <alignment vertical="center"/>
    </xf>
    <xf numFmtId="0" fontId="69" fillId="0" borderId="0" xfId="192" applyFont="1" applyFill="1"/>
    <xf numFmtId="169" fontId="69" fillId="0" borderId="0" xfId="197" applyNumberFormat="1" applyFont="1" applyFill="1" applyBorder="1" applyAlignment="1">
      <alignment horizontal="center" vertical="center"/>
    </xf>
    <xf numFmtId="169" fontId="69" fillId="0" borderId="0" xfId="197" applyNumberFormat="1" applyFont="1" applyFill="1" applyBorder="1" applyAlignment="1">
      <alignment horizontal="center" vertical="center" wrapText="1"/>
    </xf>
    <xf numFmtId="169" fontId="69" fillId="0" borderId="0" xfId="192" applyNumberFormat="1" applyFont="1" applyFill="1" applyBorder="1" applyAlignment="1">
      <alignment vertical="center"/>
    </xf>
    <xf numFmtId="0" fontId="69" fillId="0" borderId="0" xfId="192" applyFont="1" applyFill="1" applyBorder="1"/>
    <xf numFmtId="0" fontId="72" fillId="0" borderId="0" xfId="192" applyFont="1" applyFill="1"/>
    <xf numFmtId="1" fontId="67" fillId="24" borderId="17" xfId="194" applyNumberFormat="1" applyFont="1" applyFill="1" applyBorder="1" applyAlignment="1">
      <alignment horizontal="right" vertical="center"/>
    </xf>
    <xf numFmtId="0" fontId="81" fillId="24" borderId="0" xfId="197" applyFont="1" applyFill="1" applyBorder="1"/>
    <xf numFmtId="0" fontId="75" fillId="24" borderId="0" xfId="197" applyFont="1" applyFill="1" applyBorder="1"/>
    <xf numFmtId="169" fontId="81" fillId="24" borderId="0" xfId="197" applyNumberFormat="1" applyFont="1" applyFill="1" applyBorder="1" applyAlignment="1">
      <alignment horizontal="center" vertical="center"/>
    </xf>
    <xf numFmtId="0" fontId="75" fillId="24" borderId="0" xfId="203" applyFont="1" applyFill="1" applyBorder="1"/>
    <xf numFmtId="0" fontId="75" fillId="0" borderId="0" xfId="192" applyFont="1" applyFill="1"/>
    <xf numFmtId="0" fontId="75" fillId="0" borderId="0" xfId="192" applyFont="1" applyFill="1" applyAlignment="1">
      <alignment vertical="center"/>
    </xf>
    <xf numFmtId="0" fontId="81" fillId="0" borderId="0" xfId="192" applyFont="1" applyFill="1"/>
    <xf numFmtId="0" fontId="63" fillId="0" borderId="0" xfId="192" applyFont="1" applyFill="1"/>
    <xf numFmtId="3" fontId="81" fillId="30" borderId="17" xfId="197" applyNumberFormat="1" applyFont="1" applyFill="1" applyBorder="1" applyAlignment="1">
      <alignment horizontal="right" vertical="center"/>
    </xf>
    <xf numFmtId="49" fontId="75" fillId="24" borderId="25" xfId="196" applyNumberFormat="1" applyFont="1" applyFill="1" applyBorder="1" applyAlignment="1">
      <alignment horizontal="center" vertical="center"/>
    </xf>
    <xf numFmtId="0" fontId="6" fillId="24" borderId="20" xfId="0" applyFont="1" applyFill="1" applyBorder="1" applyAlignment="1">
      <alignment wrapText="1"/>
    </xf>
    <xf numFmtId="0" fontId="76" fillId="24" borderId="0" xfId="0" applyFont="1" applyFill="1" applyBorder="1" applyAlignment="1">
      <alignment wrapText="1"/>
    </xf>
    <xf numFmtId="0" fontId="95" fillId="24" borderId="28" xfId="192" applyFont="1" applyFill="1" applyBorder="1" applyAlignment="1">
      <alignment horizontal="center" vertical="center"/>
    </xf>
    <xf numFmtId="0" fontId="95" fillId="30" borderId="28" xfId="192" applyFont="1" applyFill="1" applyBorder="1" applyAlignment="1">
      <alignment horizontal="right" vertical="center"/>
    </xf>
    <xf numFmtId="0" fontId="78" fillId="24" borderId="28" xfId="192" applyFont="1" applyFill="1" applyBorder="1" applyAlignment="1">
      <alignment horizontal="center" vertical="center"/>
    </xf>
    <xf numFmtId="0" fontId="74" fillId="24" borderId="0" xfId="196" applyFont="1" applyFill="1" applyBorder="1" applyAlignment="1">
      <alignment vertical="center" wrapText="1"/>
    </xf>
    <xf numFmtId="0" fontId="78" fillId="24" borderId="29" xfId="192" applyFont="1" applyFill="1" applyBorder="1" applyAlignment="1">
      <alignment horizontal="center" vertical="center"/>
    </xf>
    <xf numFmtId="0" fontId="6" fillId="24" borderId="16" xfId="0" applyFont="1" applyFill="1" applyBorder="1" applyAlignment="1">
      <alignment wrapText="1"/>
    </xf>
    <xf numFmtId="0" fontId="70" fillId="24" borderId="23" xfId="203" applyFont="1" applyFill="1" applyBorder="1" applyAlignment="1">
      <alignment horizontal="left" vertical="center"/>
    </xf>
    <xf numFmtId="0" fontId="64" fillId="24" borderId="28" xfId="196" applyFont="1" applyFill="1" applyBorder="1" applyAlignment="1">
      <alignment vertical="center" wrapText="1"/>
    </xf>
    <xf numFmtId="0" fontId="84" fillId="24" borderId="25" xfId="192" applyFont="1" applyFill="1" applyBorder="1" applyAlignment="1">
      <alignment horizontal="center" vertical="center"/>
    </xf>
    <xf numFmtId="0" fontId="67" fillId="24" borderId="28" xfId="196" applyFont="1" applyFill="1" applyBorder="1" applyAlignment="1">
      <alignment vertical="center"/>
    </xf>
    <xf numFmtId="0" fontId="67" fillId="30" borderId="28" xfId="196" applyFont="1" applyFill="1" applyBorder="1" applyAlignment="1">
      <alignment horizontal="left" vertical="center"/>
    </xf>
    <xf numFmtId="0" fontId="67" fillId="30" borderId="28" xfId="196" applyFont="1" applyFill="1" applyBorder="1" applyAlignment="1">
      <alignment vertical="center" wrapText="1"/>
    </xf>
    <xf numFmtId="0" fontId="67" fillId="24" borderId="28" xfId="196" applyFont="1" applyFill="1" applyBorder="1" applyAlignment="1">
      <alignment vertical="center" wrapText="1"/>
    </xf>
    <xf numFmtId="0" fontId="67" fillId="24" borderId="29" xfId="196" applyFont="1" applyFill="1" applyBorder="1" applyAlignment="1">
      <alignment vertical="center" wrapText="1"/>
    </xf>
    <xf numFmtId="0" fontId="91" fillId="24" borderId="25" xfId="192" applyFont="1" applyFill="1" applyBorder="1" applyAlignment="1">
      <alignment horizontal="center" vertical="center"/>
    </xf>
    <xf numFmtId="0" fontId="64" fillId="24" borderId="25" xfId="192" applyFont="1" applyFill="1" applyBorder="1" applyAlignment="1">
      <alignment horizontal="center" vertical="center"/>
    </xf>
    <xf numFmtId="0" fontId="81" fillId="24" borderId="25" xfId="192" applyFont="1" applyFill="1" applyBorder="1" applyAlignment="1">
      <alignment horizontal="center" vertical="center"/>
    </xf>
    <xf numFmtId="0" fontId="67" fillId="24" borderId="25" xfId="192" applyFont="1" applyFill="1" applyBorder="1" applyAlignment="1">
      <alignment horizontal="center" vertical="center"/>
    </xf>
    <xf numFmtId="0" fontId="81" fillId="30" borderId="25" xfId="192" applyFont="1" applyFill="1" applyBorder="1" applyAlignment="1">
      <alignment horizontal="right" vertical="center"/>
    </xf>
    <xf numFmtId="0" fontId="81" fillId="30" borderId="27" xfId="192" applyFont="1" applyFill="1" applyBorder="1" applyAlignment="1">
      <alignment horizontal="right" vertical="center"/>
    </xf>
    <xf numFmtId="0" fontId="95" fillId="24" borderId="0" xfId="192" applyFont="1" applyFill="1" applyBorder="1" applyAlignment="1">
      <alignment horizontal="center"/>
    </xf>
    <xf numFmtId="0" fontId="76" fillId="24" borderId="22" xfId="0" applyFont="1" applyFill="1" applyBorder="1" applyAlignment="1">
      <alignment wrapText="1"/>
    </xf>
    <xf numFmtId="0" fontId="70" fillId="24" borderId="22" xfId="203" applyFont="1" applyFill="1" applyBorder="1" applyAlignment="1">
      <alignment horizontal="left" vertical="center"/>
    </xf>
    <xf numFmtId="0" fontId="74" fillId="24" borderId="22" xfId="190" applyFont="1" applyFill="1" applyBorder="1" applyAlignment="1">
      <alignment horizontal="center" vertical="center"/>
    </xf>
    <xf numFmtId="0" fontId="74" fillId="24" borderId="22" xfId="117" applyFont="1" applyFill="1" applyBorder="1" applyAlignment="1">
      <alignment horizontal="center" vertical="center"/>
    </xf>
    <xf numFmtId="0" fontId="95" fillId="30" borderId="21" xfId="196" applyFont="1" applyFill="1" applyBorder="1" applyAlignment="1">
      <alignment vertical="center" wrapText="1"/>
    </xf>
    <xf numFmtId="0" fontId="67" fillId="24" borderId="25" xfId="192" applyFont="1" applyFill="1" applyBorder="1" applyAlignment="1">
      <alignment horizontal="center"/>
    </xf>
    <xf numFmtId="0" fontId="102" fillId="24" borderId="0" xfId="203" applyFont="1" applyFill="1" applyBorder="1" applyAlignment="1">
      <alignment horizontal="left" vertical="center"/>
    </xf>
    <xf numFmtId="0" fontId="103" fillId="24" borderId="0" xfId="203" applyFont="1" applyFill="1" applyBorder="1" applyAlignment="1">
      <alignment horizontal="left" vertical="center"/>
    </xf>
    <xf numFmtId="0" fontId="102" fillId="24" borderId="22" xfId="203" applyFont="1" applyFill="1" applyBorder="1" applyAlignment="1">
      <alignment horizontal="left" vertical="center"/>
    </xf>
    <xf numFmtId="0" fontId="10" fillId="24" borderId="20" xfId="203" applyFont="1" applyFill="1" applyBorder="1" applyAlignment="1">
      <alignment horizontal="left" vertical="center"/>
    </xf>
    <xf numFmtId="49" fontId="75" fillId="24" borderId="25" xfId="196" applyNumberFormat="1" applyFont="1" applyFill="1" applyBorder="1" applyAlignment="1">
      <alignment horizontal="center" vertical="center"/>
    </xf>
    <xf numFmtId="0" fontId="82" fillId="0" borderId="0" xfId="0" applyFont="1" applyAlignment="1">
      <alignment vertical="center"/>
    </xf>
    <xf numFmtId="49" fontId="75" fillId="24" borderId="25" xfId="196" applyNumberFormat="1" applyFont="1" applyFill="1" applyBorder="1" applyAlignment="1">
      <alignment horizontal="center" vertical="center"/>
    </xf>
    <xf numFmtId="0" fontId="81" fillId="30" borderId="0" xfId="221" applyFont="1" applyFill="1" applyBorder="1" applyAlignment="1">
      <alignment horizontal="center" vertical="center" wrapText="1"/>
    </xf>
    <xf numFmtId="3" fontId="64" fillId="30" borderId="0" xfId="197" applyNumberFormat="1" applyFont="1" applyFill="1"/>
    <xf numFmtId="49" fontId="75" fillId="24" borderId="25" xfId="196" applyNumberFormat="1" applyFont="1" applyFill="1" applyBorder="1" applyAlignment="1">
      <alignment horizontal="center" vertical="center"/>
    </xf>
    <xf numFmtId="0" fontId="76" fillId="24" borderId="0" xfId="203" applyFont="1" applyFill="1" applyBorder="1" applyAlignment="1">
      <alignment horizontal="center" vertical="center"/>
    </xf>
    <xf numFmtId="1" fontId="97" fillId="24" borderId="0" xfId="199" applyNumberFormat="1" applyFont="1" applyFill="1" applyBorder="1" applyAlignment="1">
      <alignment horizontal="left" vertical="center"/>
    </xf>
    <xf numFmtId="1" fontId="97" fillId="30" borderId="0" xfId="199" applyNumberFormat="1" applyFont="1" applyFill="1" applyBorder="1" applyAlignment="1">
      <alignment horizontal="left" vertical="center"/>
    </xf>
    <xf numFmtId="1" fontId="63" fillId="30" borderId="16" xfId="197" applyNumberFormat="1" applyFont="1" applyFill="1" applyBorder="1" applyAlignment="1">
      <alignment horizontal="right"/>
    </xf>
    <xf numFmtId="1" fontId="63" fillId="30" borderId="22" xfId="197" applyNumberFormat="1" applyFont="1" applyFill="1" applyBorder="1" applyAlignment="1">
      <alignment horizontal="right"/>
    </xf>
    <xf numFmtId="3" fontId="6" fillId="30" borderId="22" xfId="197" applyNumberFormat="1" applyFont="1" applyFill="1" applyBorder="1" applyAlignment="1">
      <alignment horizontal="right" vertical="center"/>
    </xf>
    <xf numFmtId="1" fontId="63" fillId="24" borderId="22" xfId="195" applyNumberFormat="1" applyFont="1" applyFill="1" applyBorder="1" applyAlignment="1">
      <alignment horizontal="right" vertical="center"/>
    </xf>
    <xf numFmtId="1" fontId="6" fillId="24" borderId="22" xfId="195" applyNumberFormat="1" applyFont="1" applyFill="1" applyBorder="1" applyAlignment="1">
      <alignment horizontal="right" vertical="center"/>
    </xf>
    <xf numFmtId="3" fontId="6" fillId="24" borderId="22" xfId="197" applyNumberFormat="1" applyFont="1" applyFill="1" applyBorder="1" applyAlignment="1">
      <alignment horizontal="right" vertical="center"/>
    </xf>
    <xf numFmtId="0" fontId="80" fillId="24" borderId="0" xfId="197" applyFont="1" applyFill="1" applyBorder="1"/>
    <xf numFmtId="0" fontId="70" fillId="24" borderId="0" xfId="203" applyFont="1" applyFill="1" applyBorder="1" applyAlignment="1">
      <alignment horizontal="centerContinuous" vertical="center"/>
    </xf>
    <xf numFmtId="0" fontId="75" fillId="24" borderId="0" xfId="192" applyFont="1" applyFill="1" applyBorder="1"/>
    <xf numFmtId="0" fontId="6" fillId="24" borderId="0" xfId="192" applyFont="1" applyFill="1" applyBorder="1" applyAlignment="1">
      <alignment horizontal="left" vertical="center"/>
    </xf>
    <xf numFmtId="49" fontId="75" fillId="24" borderId="25" xfId="196" applyNumberFormat="1" applyFont="1" applyFill="1" applyBorder="1" applyAlignment="1">
      <alignment horizontal="center" vertical="center"/>
    </xf>
    <xf numFmtId="1" fontId="67" fillId="30" borderId="17" xfId="194" applyNumberFormat="1" applyFont="1" applyFill="1" applyBorder="1" applyAlignment="1">
      <alignment horizontal="right" vertical="center"/>
    </xf>
    <xf numFmtId="0" fontId="64" fillId="24" borderId="20" xfId="79" applyFont="1" applyFill="1" applyBorder="1" applyAlignment="1">
      <alignment horizontal="center" vertical="center" wrapText="1"/>
    </xf>
    <xf numFmtId="0" fontId="64" fillId="24" borderId="26" xfId="79" applyFont="1" applyFill="1" applyBorder="1" applyAlignment="1">
      <alignment horizontal="center" vertical="center" wrapText="1"/>
    </xf>
    <xf numFmtId="0" fontId="64" fillId="24" borderId="3" xfId="193" applyFont="1" applyFill="1" applyBorder="1" applyAlignment="1">
      <alignment horizontal="center" vertical="center"/>
    </xf>
    <xf numFmtId="1" fontId="6" fillId="24" borderId="23" xfId="194" applyNumberFormat="1" applyFont="1" applyFill="1" applyBorder="1" applyAlignment="1">
      <alignment horizontal="left" vertical="center"/>
    </xf>
    <xf numFmtId="1" fontId="6" fillId="24" borderId="28" xfId="194" applyNumberFormat="1" applyFont="1" applyFill="1" applyBorder="1" applyAlignment="1">
      <alignment horizontal="left" vertical="center"/>
    </xf>
    <xf numFmtId="0" fontId="70" fillId="24" borderId="28" xfId="203" applyFont="1" applyFill="1" applyBorder="1" applyAlignment="1">
      <alignment horizontal="left" vertical="center"/>
    </xf>
    <xf numFmtId="1" fontId="81" fillId="30" borderId="3" xfId="194" applyNumberFormat="1" applyFont="1" applyFill="1" applyBorder="1" applyAlignment="1">
      <alignment horizontal="left" vertical="center" wrapText="1"/>
    </xf>
    <xf numFmtId="0" fontId="67" fillId="30" borderId="3" xfId="197" applyFont="1" applyFill="1" applyBorder="1" applyAlignment="1">
      <alignment horizontal="center" vertical="center"/>
    </xf>
    <xf numFmtId="49" fontId="75" fillId="24" borderId="16" xfId="196" applyNumberFormat="1" applyFont="1" applyFill="1" applyBorder="1" applyAlignment="1">
      <alignment horizontal="center" vertical="center"/>
    </xf>
    <xf numFmtId="49" fontId="75" fillId="24" borderId="25" xfId="196" applyNumberFormat="1" applyFont="1" applyFill="1" applyBorder="1" applyAlignment="1">
      <alignment horizontal="center" vertical="center"/>
    </xf>
    <xf numFmtId="49" fontId="75" fillId="24" borderId="20" xfId="196" applyNumberFormat="1" applyFont="1" applyFill="1" applyBorder="1" applyAlignment="1">
      <alignment horizontal="center" vertical="center"/>
    </xf>
    <xf numFmtId="49" fontId="75" fillId="24" borderId="23" xfId="196" applyNumberFormat="1" applyFont="1" applyFill="1" applyBorder="1" applyAlignment="1">
      <alignment horizontal="center" vertical="center"/>
    </xf>
    <xf numFmtId="49" fontId="64" fillId="0" borderId="16" xfId="196" applyNumberFormat="1" applyFont="1" applyFill="1" applyBorder="1" applyAlignment="1">
      <alignment horizontal="center" vertical="center"/>
    </xf>
    <xf numFmtId="49" fontId="75" fillId="24" borderId="25" xfId="196" applyNumberFormat="1" applyFont="1" applyFill="1" applyBorder="1" applyAlignment="1">
      <alignment horizontal="center" vertical="center"/>
    </xf>
    <xf numFmtId="49" fontId="75" fillId="24" borderId="20" xfId="196" applyNumberFormat="1" applyFont="1" applyFill="1" applyBorder="1" applyAlignment="1">
      <alignment horizontal="center" vertical="center"/>
    </xf>
    <xf numFmtId="3" fontId="63" fillId="30" borderId="0" xfId="197" applyNumberFormat="1" applyFont="1" applyFill="1" applyBorder="1"/>
    <xf numFmtId="3" fontId="63" fillId="0" borderId="0" xfId="197" applyNumberFormat="1" applyFont="1" applyFill="1" applyBorder="1" applyAlignment="1">
      <alignment horizontal="right" vertical="center"/>
    </xf>
    <xf numFmtId="1" fontId="78" fillId="24" borderId="19" xfId="194" applyNumberFormat="1" applyFont="1" applyFill="1" applyBorder="1" applyAlignment="1">
      <alignment horizontal="left" vertical="center"/>
    </xf>
    <xf numFmtId="1" fontId="95" fillId="24" borderId="17" xfId="194" applyNumberFormat="1" applyFont="1" applyFill="1" applyBorder="1" applyAlignment="1">
      <alignment horizontal="left" vertical="center"/>
    </xf>
    <xf numFmtId="0" fontId="64" fillId="0" borderId="3" xfId="193" applyFont="1" applyFill="1" applyBorder="1" applyAlignment="1">
      <alignment horizontal="center" vertical="center"/>
    </xf>
    <xf numFmtId="0" fontId="64" fillId="24" borderId="0" xfId="192" applyFont="1" applyFill="1" applyBorder="1" applyAlignment="1">
      <alignment vertical="center"/>
    </xf>
    <xf numFmtId="0" fontId="67" fillId="24" borderId="0" xfId="192" applyFont="1" applyFill="1" applyBorder="1"/>
    <xf numFmtId="0" fontId="6" fillId="24" borderId="0" xfId="192" applyFont="1" applyFill="1" applyBorder="1"/>
    <xf numFmtId="3" fontId="75" fillId="24" borderId="22" xfId="197" applyNumberFormat="1" applyFont="1" applyFill="1" applyBorder="1" applyAlignment="1">
      <alignment horizontal="right" vertical="center"/>
    </xf>
    <xf numFmtId="3" fontId="75" fillId="24" borderId="0" xfId="197" applyNumberFormat="1" applyFont="1" applyFill="1" applyBorder="1" applyAlignment="1">
      <alignment horizontal="right" vertical="center"/>
    </xf>
    <xf numFmtId="3" fontId="81" fillId="24" borderId="0" xfId="197" applyNumberFormat="1" applyFont="1" applyFill="1" applyBorder="1" applyAlignment="1">
      <alignment horizontal="right" vertical="center"/>
    </xf>
    <xf numFmtId="1" fontId="64" fillId="24" borderId="25" xfId="205" applyNumberFormat="1" applyFont="1" applyFill="1" applyBorder="1" applyAlignment="1">
      <alignment horizontal="right" vertical="center"/>
    </xf>
    <xf numFmtId="1" fontId="67" fillId="24" borderId="25" xfId="205" applyNumberFormat="1" applyFont="1" applyFill="1" applyBorder="1" applyAlignment="1">
      <alignment horizontal="right" vertical="center"/>
    </xf>
    <xf numFmtId="1" fontId="64" fillId="24" borderId="25" xfId="201" applyNumberFormat="1" applyFont="1" applyFill="1" applyBorder="1" applyAlignment="1">
      <alignment horizontal="right" vertical="center"/>
    </xf>
    <xf numFmtId="3" fontId="64" fillId="24" borderId="25" xfId="197" applyNumberFormat="1" applyFont="1" applyFill="1" applyBorder="1" applyAlignment="1">
      <alignment horizontal="right" vertical="center"/>
    </xf>
    <xf numFmtId="1" fontId="67" fillId="24" borderId="27" xfId="205" applyNumberFormat="1" applyFont="1" applyFill="1" applyBorder="1" applyAlignment="1">
      <alignment horizontal="right" vertical="center"/>
    </xf>
    <xf numFmtId="3" fontId="81" fillId="24" borderId="21" xfId="197" applyNumberFormat="1" applyFont="1" applyFill="1" applyBorder="1" applyAlignment="1">
      <alignment horizontal="right" vertical="center"/>
    </xf>
    <xf numFmtId="49" fontId="75" fillId="24" borderId="25" xfId="196" applyNumberFormat="1" applyFont="1" applyFill="1" applyBorder="1" applyAlignment="1">
      <alignment horizontal="center" vertical="center"/>
    </xf>
    <xf numFmtId="49" fontId="75" fillId="24" borderId="16" xfId="196" applyNumberFormat="1" applyFont="1" applyFill="1" applyBorder="1" applyAlignment="1">
      <alignment horizontal="center" vertical="center"/>
    </xf>
    <xf numFmtId="49" fontId="75" fillId="24" borderId="20" xfId="196" applyNumberFormat="1" applyFont="1" applyFill="1" applyBorder="1" applyAlignment="1">
      <alignment horizontal="center" vertical="center"/>
    </xf>
    <xf numFmtId="0" fontId="62" fillId="30" borderId="0" xfId="0" applyFont="1" applyFill="1"/>
    <xf numFmtId="0" fontId="75" fillId="30" borderId="0" xfId="0" applyFont="1" applyFill="1" applyAlignment="1">
      <alignment vertical="center"/>
    </xf>
    <xf numFmtId="0" fontId="63" fillId="30" borderId="0" xfId="0" applyFont="1" applyFill="1"/>
    <xf numFmtId="1" fontId="67" fillId="30" borderId="19" xfId="194" applyNumberFormat="1" applyFont="1" applyFill="1" applyBorder="1" applyAlignment="1">
      <alignment horizontal="right" vertical="center"/>
    </xf>
    <xf numFmtId="0" fontId="6" fillId="30" borderId="24" xfId="197" applyFont="1" applyFill="1" applyBorder="1" applyAlignment="1">
      <alignment horizontal="center" vertical="center"/>
    </xf>
    <xf numFmtId="0" fontId="6" fillId="30" borderId="24" xfId="79" applyFont="1" applyFill="1" applyBorder="1" applyAlignment="1">
      <alignment horizontal="center" vertical="center" wrapText="1"/>
    </xf>
    <xf numFmtId="3" fontId="64" fillId="30" borderId="21" xfId="197" applyNumberFormat="1" applyFont="1" applyFill="1" applyBorder="1" applyAlignment="1">
      <alignment horizontal="right" vertical="center"/>
    </xf>
    <xf numFmtId="0" fontId="64" fillId="24" borderId="16" xfId="193" applyFont="1" applyFill="1" applyBorder="1" applyAlignment="1">
      <alignment horizontal="center" vertical="center"/>
    </xf>
    <xf numFmtId="0" fontId="64" fillId="24" borderId="25" xfId="193" applyFont="1" applyFill="1" applyBorder="1" applyAlignment="1">
      <alignment horizontal="center" vertical="center"/>
    </xf>
    <xf numFmtId="0" fontId="64" fillId="30" borderId="19" xfId="193" applyFont="1" applyFill="1" applyBorder="1" applyAlignment="1">
      <alignment horizontal="center" vertical="center"/>
    </xf>
    <xf numFmtId="0" fontId="64" fillId="30" borderId="17" xfId="193" applyFont="1" applyFill="1" applyBorder="1" applyAlignment="1">
      <alignment horizontal="center" vertical="center"/>
    </xf>
    <xf numFmtId="0" fontId="64" fillId="24" borderId="20" xfId="79" applyFont="1" applyFill="1" applyBorder="1" applyAlignment="1">
      <alignment horizontal="center" vertical="center" wrapText="1"/>
    </xf>
    <xf numFmtId="0" fontId="64" fillId="24" borderId="26" xfId="79" applyFont="1" applyFill="1" applyBorder="1" applyAlignment="1">
      <alignment horizontal="center" vertical="center" wrapText="1"/>
    </xf>
    <xf numFmtId="0" fontId="70" fillId="24" borderId="20" xfId="203" applyFont="1" applyFill="1" applyBorder="1" applyAlignment="1">
      <alignment horizontal="center" vertical="center"/>
    </xf>
    <xf numFmtId="0" fontId="70" fillId="24" borderId="26" xfId="203" applyFont="1" applyFill="1" applyBorder="1" applyAlignment="1">
      <alignment horizontal="center" vertical="center"/>
    </xf>
    <xf numFmtId="0" fontId="74" fillId="24" borderId="20" xfId="79" applyFont="1" applyFill="1" applyBorder="1" applyAlignment="1">
      <alignment horizontal="center" vertical="center" wrapText="1"/>
    </xf>
    <xf numFmtId="0" fontId="74" fillId="24" borderId="26" xfId="79" applyFont="1" applyFill="1" applyBorder="1" applyAlignment="1">
      <alignment horizontal="center" vertical="center" wrapText="1"/>
    </xf>
    <xf numFmtId="0" fontId="74" fillId="24" borderId="20" xfId="203" applyFont="1" applyFill="1" applyBorder="1" applyAlignment="1">
      <alignment horizontal="center" vertical="center"/>
    </xf>
    <xf numFmtId="0" fontId="74" fillId="24" borderId="26" xfId="203" applyFont="1" applyFill="1" applyBorder="1" applyAlignment="1">
      <alignment horizontal="center" vertical="center"/>
    </xf>
    <xf numFmtId="0" fontId="64" fillId="24" borderId="19" xfId="193" applyFont="1" applyFill="1" applyBorder="1" applyAlignment="1">
      <alignment horizontal="center" vertical="center"/>
    </xf>
    <xf numFmtId="0" fontId="64" fillId="24" borderId="17" xfId="193" applyFont="1" applyFill="1" applyBorder="1" applyAlignment="1">
      <alignment horizontal="center" vertical="center"/>
    </xf>
    <xf numFmtId="0" fontId="64" fillId="24" borderId="18" xfId="193" applyFont="1" applyFill="1" applyBorder="1" applyAlignment="1">
      <alignment horizontal="center" vertical="center"/>
    </xf>
    <xf numFmtId="49" fontId="75" fillId="24" borderId="16" xfId="196" applyNumberFormat="1" applyFont="1" applyFill="1" applyBorder="1" applyAlignment="1">
      <alignment horizontal="center" vertical="center"/>
    </xf>
    <xf numFmtId="49" fontId="75" fillId="24" borderId="25" xfId="196" applyNumberFormat="1" applyFont="1" applyFill="1" applyBorder="1" applyAlignment="1">
      <alignment horizontal="center" vertical="center"/>
    </xf>
    <xf numFmtId="49" fontId="75" fillId="24" borderId="20" xfId="196" applyNumberFormat="1" applyFont="1" applyFill="1" applyBorder="1" applyAlignment="1">
      <alignment horizontal="center" vertical="center"/>
    </xf>
    <xf numFmtId="49" fontId="75" fillId="24" borderId="24" xfId="196" applyNumberFormat="1" applyFont="1" applyFill="1" applyBorder="1" applyAlignment="1">
      <alignment horizontal="center" vertical="center"/>
    </xf>
    <xf numFmtId="49" fontId="75" fillId="24" borderId="22" xfId="196" applyNumberFormat="1" applyFont="1" applyFill="1" applyBorder="1" applyAlignment="1">
      <alignment horizontal="center" vertical="center"/>
    </xf>
    <xf numFmtId="49" fontId="75" fillId="24" borderId="0" xfId="196" applyNumberFormat="1" applyFont="1" applyFill="1" applyBorder="1" applyAlignment="1">
      <alignment horizontal="center" vertical="center"/>
    </xf>
    <xf numFmtId="0" fontId="40" fillId="24" borderId="20" xfId="79" applyFont="1" applyFill="1" applyBorder="1" applyAlignment="1">
      <alignment horizontal="center" vertical="center" wrapText="1"/>
    </xf>
    <xf numFmtId="0" fontId="40" fillId="24" borderId="26" xfId="79" applyFont="1" applyFill="1" applyBorder="1" applyAlignment="1">
      <alignment horizontal="center" vertical="center" wrapText="1"/>
    </xf>
    <xf numFmtId="0" fontId="54" fillId="24" borderId="20" xfId="79" applyFont="1" applyFill="1" applyBorder="1" applyAlignment="1">
      <alignment horizontal="center" vertical="center" wrapText="1"/>
    </xf>
    <xf numFmtId="0" fontId="54" fillId="24" borderId="26" xfId="79" applyFont="1" applyFill="1" applyBorder="1" applyAlignment="1">
      <alignment horizontal="center" vertical="center" wrapText="1"/>
    </xf>
    <xf numFmtId="0" fontId="54" fillId="24" borderId="20" xfId="203" applyFont="1" applyFill="1" applyBorder="1" applyAlignment="1">
      <alignment horizontal="center" vertical="center"/>
    </xf>
    <xf numFmtId="0" fontId="54" fillId="24" borderId="26" xfId="203" applyFont="1" applyFill="1" applyBorder="1" applyAlignment="1">
      <alignment horizontal="center" vertical="center"/>
    </xf>
    <xf numFmtId="49" fontId="40" fillId="24" borderId="16" xfId="196" applyNumberFormat="1" applyFont="1" applyFill="1" applyBorder="1" applyAlignment="1">
      <alignment horizontal="center" vertical="center"/>
    </xf>
    <xf numFmtId="49" fontId="40" fillId="24" borderId="23" xfId="196" applyNumberFormat="1" applyFont="1" applyFill="1" applyBorder="1" applyAlignment="1">
      <alignment horizontal="center" vertical="center"/>
    </xf>
    <xf numFmtId="0" fontId="41" fillId="24" borderId="20" xfId="203" applyFont="1" applyFill="1" applyBorder="1" applyAlignment="1">
      <alignment horizontal="center" vertical="center"/>
    </xf>
    <xf numFmtId="0" fontId="41" fillId="24" borderId="26" xfId="203" applyFont="1" applyFill="1" applyBorder="1" applyAlignment="1">
      <alignment horizontal="center" vertical="center"/>
    </xf>
    <xf numFmtId="49" fontId="75" fillId="24" borderId="23" xfId="196" applyNumberFormat="1" applyFont="1" applyFill="1" applyBorder="1" applyAlignment="1">
      <alignment horizontal="center" vertical="center"/>
    </xf>
    <xf numFmtId="49" fontId="75" fillId="24" borderId="28" xfId="196" applyNumberFormat="1" applyFont="1" applyFill="1" applyBorder="1" applyAlignment="1">
      <alignment horizontal="center" vertical="center"/>
    </xf>
    <xf numFmtId="0" fontId="64" fillId="0" borderId="19" xfId="193" applyFont="1" applyFill="1" applyBorder="1" applyAlignment="1">
      <alignment horizontal="center" vertical="center"/>
    </xf>
    <xf numFmtId="0" fontId="64" fillId="0" borderId="17" xfId="193" applyFont="1" applyFill="1" applyBorder="1" applyAlignment="1">
      <alignment horizontal="center" vertical="center"/>
    </xf>
    <xf numFmtId="0" fontId="64" fillId="0" borderId="18" xfId="193" applyFont="1" applyFill="1" applyBorder="1" applyAlignment="1">
      <alignment horizontal="center" vertical="center"/>
    </xf>
    <xf numFmtId="0" fontId="93" fillId="30" borderId="0" xfId="0" applyFont="1" applyFill="1" applyBorder="1" applyAlignment="1">
      <alignment horizontal="left" wrapText="1"/>
    </xf>
    <xf numFmtId="0" fontId="92" fillId="30" borderId="0" xfId="0" applyFont="1" applyFill="1" applyBorder="1" applyAlignment="1">
      <alignment horizontal="left" wrapText="1"/>
    </xf>
    <xf numFmtId="0" fontId="64" fillId="24" borderId="20" xfId="192" applyFont="1" applyFill="1" applyBorder="1" applyAlignment="1">
      <alignment horizontal="center" vertical="center" wrapText="1"/>
    </xf>
    <xf numFmtId="0" fontId="6" fillId="24" borderId="24" xfId="0" applyFont="1" applyFill="1" applyBorder="1" applyAlignment="1">
      <alignment wrapText="1"/>
    </xf>
    <xf numFmtId="0" fontId="64" fillId="24" borderId="20" xfId="190" applyFont="1" applyFill="1" applyBorder="1" applyAlignment="1">
      <alignment horizontal="center" vertical="center"/>
    </xf>
    <xf numFmtId="0" fontId="64" fillId="24" borderId="24" xfId="190" applyFont="1" applyFill="1" applyBorder="1" applyAlignment="1">
      <alignment horizontal="center" vertical="center"/>
    </xf>
    <xf numFmtId="0" fontId="74" fillId="24" borderId="20" xfId="192" applyFont="1" applyFill="1" applyBorder="1" applyAlignment="1">
      <alignment horizontal="center" vertical="center" wrapText="1"/>
    </xf>
    <xf numFmtId="0" fontId="76" fillId="24" borderId="26" xfId="0" applyFont="1" applyFill="1" applyBorder="1" applyAlignment="1">
      <alignment wrapText="1"/>
    </xf>
    <xf numFmtId="0" fontId="74" fillId="24" borderId="20" xfId="190" applyFont="1" applyFill="1" applyBorder="1" applyAlignment="1">
      <alignment horizontal="center" vertical="center"/>
    </xf>
    <xf numFmtId="0" fontId="74" fillId="24" borderId="26" xfId="190" applyFont="1" applyFill="1" applyBorder="1" applyAlignment="1">
      <alignment horizontal="center" vertical="center"/>
    </xf>
    <xf numFmtId="0" fontId="74" fillId="24" borderId="3" xfId="186" applyFont="1" applyFill="1" applyBorder="1" applyAlignment="1">
      <alignment horizontal="center" vertical="center"/>
    </xf>
    <xf numFmtId="0" fontId="74" fillId="24" borderId="3" xfId="117" applyFont="1" applyFill="1" applyBorder="1" applyAlignment="1">
      <alignment horizontal="center" vertical="center"/>
    </xf>
    <xf numFmtId="0" fontId="64" fillId="24" borderId="20" xfId="193" applyFont="1" applyFill="1" applyBorder="1" applyAlignment="1">
      <alignment horizontal="center" vertical="center"/>
    </xf>
    <xf numFmtId="0" fontId="64" fillId="24" borderId="24" xfId="193" applyFont="1" applyFill="1" applyBorder="1" applyAlignment="1">
      <alignment horizontal="center" vertical="center"/>
    </xf>
    <xf numFmtId="0" fontId="64" fillId="24" borderId="22" xfId="193" applyFont="1" applyFill="1" applyBorder="1" applyAlignment="1">
      <alignment horizontal="center" vertical="center"/>
    </xf>
    <xf numFmtId="0" fontId="64" fillId="24" borderId="0" xfId="193" applyFont="1" applyFill="1" applyBorder="1" applyAlignment="1">
      <alignment horizontal="center" vertical="center"/>
    </xf>
    <xf numFmtId="0" fontId="74" fillId="24" borderId="20" xfId="117" applyFont="1" applyFill="1" applyBorder="1" applyAlignment="1">
      <alignment horizontal="center" vertical="center"/>
    </xf>
    <xf numFmtId="0" fontId="6" fillId="24" borderId="26" xfId="0" applyFont="1" applyFill="1" applyBorder="1" applyAlignment="1">
      <alignment wrapText="1"/>
    </xf>
    <xf numFmtId="0" fontId="64" fillId="24" borderId="26" xfId="190" applyFont="1" applyFill="1" applyBorder="1" applyAlignment="1">
      <alignment horizontal="center" vertical="center"/>
    </xf>
    <xf numFmtId="0" fontId="76" fillId="24" borderId="24" xfId="0" applyFont="1" applyFill="1" applyBorder="1" applyAlignment="1">
      <alignment wrapText="1"/>
    </xf>
    <xf numFmtId="0" fontId="74" fillId="24" borderId="24" xfId="190" applyFont="1" applyFill="1" applyBorder="1" applyAlignment="1">
      <alignment horizontal="center" vertical="center"/>
    </xf>
  </cellXfs>
  <cellStyles count="22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" xfId="19"/>
    <cellStyle name="40% - Акцент2" xfId="20"/>
    <cellStyle name="40% - Акцент3" xfId="21"/>
    <cellStyle name="40% - Акцент4" xfId="22"/>
    <cellStyle name="40% - Акцент5" xfId="23"/>
    <cellStyle name="40% -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" xfId="31"/>
    <cellStyle name="60% - Акцент2" xfId="32"/>
    <cellStyle name="60% - Акцент3" xfId="33"/>
    <cellStyle name="60% - Акцент4" xfId="34"/>
    <cellStyle name="60% - Акцент5" xfId="35"/>
    <cellStyle name="60% -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Aeia?nnueea" xfId="43"/>
    <cellStyle name="Ãèïåðññûëêà" xfId="44"/>
    <cellStyle name="Bad" xfId="45"/>
    <cellStyle name="Calculation" xfId="46"/>
    <cellStyle name="Check Cell" xfId="47"/>
    <cellStyle name="clsAltData" xfId="48"/>
    <cellStyle name="clsColumnHeader" xfId="49"/>
    <cellStyle name="clsData" xfId="50"/>
    <cellStyle name="clsDefault" xfId="51"/>
    <cellStyle name="clsReportFooter" xfId="52"/>
    <cellStyle name="clsReportHeader" xfId="53"/>
    <cellStyle name="clsRowHeader" xfId="54"/>
    <cellStyle name="Comma [0]䧟Лист3" xfId="55"/>
    <cellStyle name="Comma_Лист1" xfId="56"/>
    <cellStyle name="Currency [0]_Лист1" xfId="57"/>
    <cellStyle name="Currency_Лист1" xfId="58"/>
    <cellStyle name="Date" xfId="59"/>
    <cellStyle name="Explanatory Text" xfId="60"/>
    <cellStyle name="Fixed" xfId="61"/>
    <cellStyle name="Good" xfId="62"/>
    <cellStyle name="Heading 1" xfId="63"/>
    <cellStyle name="Heading 2" xfId="64"/>
    <cellStyle name="Heading 3" xfId="65"/>
    <cellStyle name="Heading 4" xfId="66"/>
    <cellStyle name="Heading1" xfId="67"/>
    <cellStyle name="Heading2" xfId="68"/>
    <cellStyle name="Iau?iue_Eeno1" xfId="69"/>
    <cellStyle name="Îáû÷íûé_Tranche" xfId="70"/>
    <cellStyle name="Input" xfId="71"/>
    <cellStyle name="Ioe?uaaaoayny aeia?nnueea" xfId="72"/>
    <cellStyle name="Îòêðûâàâøàÿñÿ ãèïåðññûëêà" xfId="73"/>
    <cellStyle name="Linked Cell" xfId="74"/>
    <cellStyle name="Neutral" xfId="75"/>
    <cellStyle name="Normal" xfId="76"/>
    <cellStyle name="Normal 2" xfId="77"/>
    <cellStyle name="Normal_Book1" xfId="78"/>
    <cellStyle name="Normal_Лист2 (2)" xfId="79"/>
    <cellStyle name="Note" xfId="80"/>
    <cellStyle name="Ôèíàíñîâûé_Tranche" xfId="81"/>
    <cellStyle name="Output" xfId="82"/>
    <cellStyle name="S0" xfId="83"/>
    <cellStyle name="S1" xfId="84"/>
    <cellStyle name="S2" xfId="85"/>
    <cellStyle name="S3" xfId="86"/>
    <cellStyle name="S4" xfId="87"/>
    <cellStyle name="S5" xfId="88"/>
    <cellStyle name="S6" xfId="89"/>
    <cellStyle name="Style 1" xfId="90"/>
    <cellStyle name="Title" xfId="91"/>
    <cellStyle name="Total" xfId="92"/>
    <cellStyle name="Warning Text" xfId="93"/>
    <cellStyle name="Акцентування1" xfId="94" builtinId="29" customBuiltin="1"/>
    <cellStyle name="Акцентування2" xfId="95" builtinId="33" customBuiltin="1"/>
    <cellStyle name="Акцентування3" xfId="96" builtinId="37" customBuiltin="1"/>
    <cellStyle name="Акцентування4" xfId="97" builtinId="41" customBuiltin="1"/>
    <cellStyle name="Акцентування5" xfId="98" builtinId="45" customBuiltin="1"/>
    <cellStyle name="Акцентування6" xfId="99" builtinId="49" customBuiltin="1"/>
    <cellStyle name="Ввід" xfId="100" builtinId="20" customBuiltin="1"/>
    <cellStyle name="Гарний" xfId="220" builtinId="26" customBuiltin="1"/>
    <cellStyle name="Гіперпосилання" xfId="103" builtinId="8"/>
    <cellStyle name="Заголовок 1" xfId="104" builtinId="16" customBuiltin="1"/>
    <cellStyle name="Заголовок 2" xfId="105" builtinId="17" customBuiltin="1"/>
    <cellStyle name="Заголовок 3" xfId="106" builtinId="18" customBuiltin="1"/>
    <cellStyle name="Заголовок 4" xfId="107" builtinId="19" customBuiltin="1"/>
    <cellStyle name="Звичайний" xfId="0" builtinId="0"/>
    <cellStyle name="Зв'язана клітинка" xfId="216" builtinId="24" customBuiltin="1"/>
    <cellStyle name="Контрольна клітинка" xfId="109" builtinId="23" customBuiltin="1"/>
    <cellStyle name="Назва" xfId="110" builtinId="15" customBuiltin="1"/>
    <cellStyle name="Нейтральний" xfId="111" builtinId="28" customBuiltin="1"/>
    <cellStyle name="Обчислення" xfId="102" builtinId="22" customBuiltin="1"/>
    <cellStyle name="Обычный 10" xfId="112"/>
    <cellStyle name="Обычный 11" xfId="113"/>
    <cellStyle name="Обычный 12" xfId="114"/>
    <cellStyle name="Обычный 13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122"/>
    <cellStyle name="Обычный 2 2" xfId="123"/>
    <cellStyle name="Обычный 2 2 2" xfId="124"/>
    <cellStyle name="Обычный 2 2 3" xfId="125"/>
    <cellStyle name="Обычный 2 2 4" xfId="126"/>
    <cellStyle name="Обычный 2 2 5" xfId="127"/>
    <cellStyle name="Обычный 2 2 6" xfId="128"/>
    <cellStyle name="Обычный 2 2 7" xfId="129"/>
    <cellStyle name="Обычный 2 2_ZB_3KV_2014" xfId="130"/>
    <cellStyle name="Обычный 2 3" xfId="131"/>
    <cellStyle name="Обычный 2 4" xfId="132"/>
    <cellStyle name="Обычный 2 5" xfId="133"/>
    <cellStyle name="Обычный 2 6" xfId="134"/>
    <cellStyle name="Обычный 2 7" xfId="135"/>
    <cellStyle name="Обычный 2_Borg_01_11_2012" xfId="136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5" xfId="142"/>
    <cellStyle name="Обычный 26" xfId="143"/>
    <cellStyle name="Обычный 27" xfId="144"/>
    <cellStyle name="Обычный 28" xfId="145"/>
    <cellStyle name="Обычный 29" xfId="146"/>
    <cellStyle name="Обычный 3" xfId="147"/>
    <cellStyle name="Обычный 3 2" xfId="148"/>
    <cellStyle name="Обычный 3 2 2" xfId="149"/>
    <cellStyle name="Обычный 3 2_borg01082010-prov_div" xfId="150"/>
    <cellStyle name="Обычный 3_ZB_3KV_2014" xfId="151"/>
    <cellStyle name="Обычный 30" xfId="152"/>
    <cellStyle name="Обычный 31" xfId="153"/>
    <cellStyle name="Обычный 32" xfId="154"/>
    <cellStyle name="Обычный 33" xfId="155"/>
    <cellStyle name="Обычный 34" xfId="156"/>
    <cellStyle name="Обычный 35" xfId="157"/>
    <cellStyle name="Обычный 36" xfId="158"/>
    <cellStyle name="Обычный 37" xfId="159"/>
    <cellStyle name="Обычный 38" xfId="160"/>
    <cellStyle name="Обычный 39" xfId="161"/>
    <cellStyle name="Обычный 4" xfId="162"/>
    <cellStyle name="Обычный 4 2" xfId="163"/>
    <cellStyle name="Обычный 4_ZB_3KV_2014" xfId="164"/>
    <cellStyle name="Обычный 40" xfId="165"/>
    <cellStyle name="Обычный 41" xfId="166"/>
    <cellStyle name="Обычный 42" xfId="167"/>
    <cellStyle name="Обычный 45" xfId="168"/>
    <cellStyle name="Обычный 46" xfId="169"/>
    <cellStyle name="Обычный 47" xfId="170"/>
    <cellStyle name="Обычный 48" xfId="171"/>
    <cellStyle name="Обычный 49" xfId="172"/>
    <cellStyle name="Обычный 5" xfId="173"/>
    <cellStyle name="Обычный 5 2" xfId="174"/>
    <cellStyle name="Обычный 50" xfId="175"/>
    <cellStyle name="Обычный 51" xfId="176"/>
    <cellStyle name="Обычный 52" xfId="177"/>
    <cellStyle name="Обычный 53" xfId="178"/>
    <cellStyle name="Обычный 54" xfId="179"/>
    <cellStyle name="Обычный 6" xfId="180"/>
    <cellStyle name="Обычный 6 2" xfId="181"/>
    <cellStyle name="Обычный 6_ZB_3KV_2014" xfId="182"/>
    <cellStyle name="Обычный 7" xfId="183"/>
    <cellStyle name="Обычный 8" xfId="184"/>
    <cellStyle name="Обычный 9" xfId="185"/>
    <cellStyle name="Обычный_3.1-Monetary Statistics(1.1-1.4)" xfId="186"/>
    <cellStyle name="Обычный_3.1-Monetary Statistics(1.1-1.4) 2" xfId="221"/>
    <cellStyle name="Обычный_DIN_aPB_rik_6G" xfId="187"/>
    <cellStyle name="Обычный_din_pb_6G" xfId="188"/>
    <cellStyle name="Обычный_PLB_2006" xfId="189"/>
    <cellStyle name="Обычный_SURVEY=Copy of Ukraine SRFmeme(2)" xfId="190"/>
    <cellStyle name="Обычный_SURVEY=Copy of Ukraine SRFmeme(2) 2" xfId="191"/>
    <cellStyle name="Обычный_Геогр.стр.2кв." xfId="192"/>
    <cellStyle name="Обычный_Дин.імпорт" xfId="193"/>
    <cellStyle name="Обычный_Дин_ Е." xfId="194"/>
    <cellStyle name="Обычный_Дин_ Ікв." xfId="195"/>
    <cellStyle name="Обычный_Експорт" xfId="196"/>
    <cellStyle name="Обычный_ЄС 9 міс.З_Т. 2015ДЛЯ ЗАПИТІВ річна. квартальна" xfId="197"/>
    <cellStyle name="Обычный_Лист1" xfId="198"/>
    <cellStyle name="Обычный_Лист5" xfId="199"/>
    <cellStyle name="Обычный_ПБ_4кв2012_АНФОР_2" xfId="200"/>
    <cellStyle name="Обычный_Т_С кв. І" xfId="201"/>
    <cellStyle name="Обычный_Таб ек кв." xfId="202"/>
    <cellStyle name="Обычный_Таб_ГС 5 -е  4 кв 2014 OK " xfId="203"/>
    <cellStyle name="Обычный_ТС_Екв." xfId="204"/>
    <cellStyle name="Обычный_ТС_Ікв." xfId="205"/>
    <cellStyle name="Підсумок" xfId="108" builtinId="25" customBuiltin="1"/>
    <cellStyle name="Поганий" xfId="206" builtinId="27" customBuiltin="1"/>
    <cellStyle name="Примітка" xfId="208" builtinId="10" customBuiltin="1"/>
    <cellStyle name="Процентный 2 2" xfId="209"/>
    <cellStyle name="Процентный 2 3" xfId="210"/>
    <cellStyle name="Процентный 2 4" xfId="211"/>
    <cellStyle name="Процентный 2 5" xfId="212"/>
    <cellStyle name="Процентный 2 6" xfId="213"/>
    <cellStyle name="Процентный 2 7" xfId="214"/>
    <cellStyle name="Процентный 3" xfId="215"/>
    <cellStyle name="Результат" xfId="101" builtinId="21" customBuiltin="1"/>
    <cellStyle name="Стиль 1" xfId="217"/>
    <cellStyle name="Текст попередження" xfId="218" builtinId="11" customBuiltin="1"/>
    <cellStyle name="Текст пояснення" xfId="207" builtinId="53" customBuiltin="1"/>
    <cellStyle name="Финансовый 2" xfId="2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ctrlProps/ctrlProp1.xml><?xml version="1.0" encoding="utf-8"?>
<formControlPr xmlns="http://schemas.microsoft.com/office/spreadsheetml/2009/9/main" objectType="List" dx="22" fmlaLink="$A$1" fmlaRange="$A$3:$A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0</xdr:row>
          <xdr:rowOff>31750</xdr:rowOff>
        </xdr:from>
        <xdr:to>
          <xdr:col>0</xdr:col>
          <xdr:colOff>596900</xdr:colOff>
          <xdr:row>1</xdr:row>
          <xdr:rowOff>158750</xdr:rowOff>
        </xdr:to>
        <xdr:sp macro="" textlink="">
          <xdr:nvSpPr>
            <xdr:cNvPr id="1027" name="List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20507</xdr:rowOff>
    </xdr:to>
    <xdr:sp macro="" textlink="">
      <xdr:nvSpPr>
        <xdr:cNvPr id="2049" name="Text Box 2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20507</xdr:rowOff>
    </xdr:to>
    <xdr:sp macro="" textlink="">
      <xdr:nvSpPr>
        <xdr:cNvPr id="2050" name="Text Box 3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20507</xdr:rowOff>
    </xdr:to>
    <xdr:sp macro="" textlink="">
      <xdr:nvSpPr>
        <xdr:cNvPr id="2051" name="Text Box 4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20507</xdr:rowOff>
    </xdr:to>
    <xdr:sp macro="" textlink="">
      <xdr:nvSpPr>
        <xdr:cNvPr id="2052" name="Text Box 5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20507</xdr:rowOff>
    </xdr:to>
    <xdr:sp macro="" textlink="">
      <xdr:nvSpPr>
        <xdr:cNvPr id="2053" name="Text Box 6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20507</xdr:rowOff>
    </xdr:to>
    <xdr:sp macro="" textlink="">
      <xdr:nvSpPr>
        <xdr:cNvPr id="2054" name="Text Box 7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20507</xdr:rowOff>
    </xdr:to>
    <xdr:sp macro="" textlink="">
      <xdr:nvSpPr>
        <xdr:cNvPr id="2055" name="Text Box 8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20507</xdr:rowOff>
    </xdr:to>
    <xdr:sp macro="" textlink="">
      <xdr:nvSpPr>
        <xdr:cNvPr id="2056" name="Text Box 9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20507</xdr:rowOff>
    </xdr:to>
    <xdr:sp macro="" textlink="">
      <xdr:nvSpPr>
        <xdr:cNvPr id="2057" name="Text Box 10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20507</xdr:rowOff>
    </xdr:to>
    <xdr:sp macro="" textlink="">
      <xdr:nvSpPr>
        <xdr:cNvPr id="2058" name="Text Box 11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85725</xdr:colOff>
      <xdr:row>38</xdr:row>
      <xdr:rowOff>77512</xdr:rowOff>
    </xdr:to>
    <xdr:sp macro="" textlink="">
      <xdr:nvSpPr>
        <xdr:cNvPr id="2059" name="Text Box 2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85725</xdr:colOff>
      <xdr:row>38</xdr:row>
      <xdr:rowOff>77512</xdr:rowOff>
    </xdr:to>
    <xdr:sp macro="" textlink="">
      <xdr:nvSpPr>
        <xdr:cNvPr id="2060" name="Text Box 3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85725</xdr:colOff>
      <xdr:row>38</xdr:row>
      <xdr:rowOff>77512</xdr:rowOff>
    </xdr:to>
    <xdr:sp macro="" textlink="">
      <xdr:nvSpPr>
        <xdr:cNvPr id="2061" name="Text Box 4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85725</xdr:colOff>
      <xdr:row>38</xdr:row>
      <xdr:rowOff>77512</xdr:rowOff>
    </xdr:to>
    <xdr:sp macro="" textlink="">
      <xdr:nvSpPr>
        <xdr:cNvPr id="2062" name="Text Box 5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85725</xdr:colOff>
      <xdr:row>38</xdr:row>
      <xdr:rowOff>77512</xdr:rowOff>
    </xdr:to>
    <xdr:sp macro="" textlink="">
      <xdr:nvSpPr>
        <xdr:cNvPr id="2063" name="Text Box 6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85725</xdr:colOff>
      <xdr:row>38</xdr:row>
      <xdr:rowOff>77512</xdr:rowOff>
    </xdr:to>
    <xdr:sp macro="" textlink="">
      <xdr:nvSpPr>
        <xdr:cNvPr id="2064" name="Text Box 7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85725</xdr:colOff>
      <xdr:row>38</xdr:row>
      <xdr:rowOff>77512</xdr:rowOff>
    </xdr:to>
    <xdr:sp macro="" textlink="">
      <xdr:nvSpPr>
        <xdr:cNvPr id="2065" name="Text Box 8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85725</xdr:colOff>
      <xdr:row>38</xdr:row>
      <xdr:rowOff>77512</xdr:rowOff>
    </xdr:to>
    <xdr:sp macro="" textlink="">
      <xdr:nvSpPr>
        <xdr:cNvPr id="2066" name="Text Box 9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85725</xdr:colOff>
      <xdr:row>38</xdr:row>
      <xdr:rowOff>77512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85725</xdr:colOff>
      <xdr:row>38</xdr:row>
      <xdr:rowOff>77512</xdr:rowOff>
    </xdr:to>
    <xdr:sp macro="" textlink="">
      <xdr:nvSpPr>
        <xdr:cNvPr id="2068" name="Text Box 11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26221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26221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26221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26221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26221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26221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26221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26221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26221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26221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3" name="Text Box 2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4" name="Text Box 3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5" name="Text Box 4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6" name="Text Box 5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7" name="Text Box 6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8" name="Text Box 7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9" name="Text Box 8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0" name="Text Box 9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1" name="Text Box 10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2" name="Text Box 11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4" name="Text Box 3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5" name="Text Box 4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6" name="Text Box 5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7" name="Text Box 6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8" name="Text Box 7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9" name="Text Box 8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0" name="Text Box 9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1" name="Text Box 10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2" name="Text Box 11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36</xdr:row>
      <xdr:rowOff>0</xdr:rowOff>
    </xdr:from>
    <xdr:to>
      <xdr:col>46</xdr:col>
      <xdr:colOff>83820</xdr:colOff>
      <xdr:row>37</xdr:row>
      <xdr:rowOff>38487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46</xdr:col>
      <xdr:colOff>83820</xdr:colOff>
      <xdr:row>37</xdr:row>
      <xdr:rowOff>38487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46</xdr:col>
      <xdr:colOff>83820</xdr:colOff>
      <xdr:row>37</xdr:row>
      <xdr:rowOff>38487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46</xdr:col>
      <xdr:colOff>83820</xdr:colOff>
      <xdr:row>37</xdr:row>
      <xdr:rowOff>38487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46</xdr:col>
      <xdr:colOff>83820</xdr:colOff>
      <xdr:row>37</xdr:row>
      <xdr:rowOff>38487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46</xdr:col>
      <xdr:colOff>83820</xdr:colOff>
      <xdr:row>37</xdr:row>
      <xdr:rowOff>38487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46</xdr:col>
      <xdr:colOff>83820</xdr:colOff>
      <xdr:row>37</xdr:row>
      <xdr:rowOff>38487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46</xdr:col>
      <xdr:colOff>83820</xdr:colOff>
      <xdr:row>37</xdr:row>
      <xdr:rowOff>38487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46</xdr:col>
      <xdr:colOff>83820</xdr:colOff>
      <xdr:row>37</xdr:row>
      <xdr:rowOff>38487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46</xdr:col>
      <xdr:colOff>83820</xdr:colOff>
      <xdr:row>37</xdr:row>
      <xdr:rowOff>38487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17" name="Text Box 7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20" name="Text Box 10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44913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44913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44913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44913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44913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44913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44913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44913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44913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44913</xdr:rowOff>
    </xdr:to>
    <xdr:sp macro="" textlink="">
      <xdr:nvSpPr>
        <xdr:cNvPr id="61" name="Text Box 11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50627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50627</xdr:rowOff>
    </xdr:to>
    <xdr:sp macro="" textlink="">
      <xdr:nvSpPr>
        <xdr:cNvPr id="63" name="Text Box 3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50627</xdr:rowOff>
    </xdr:to>
    <xdr:sp macro="" textlink="">
      <xdr:nvSpPr>
        <xdr:cNvPr id="64" name="Text Box 4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50627</xdr:rowOff>
    </xdr:to>
    <xdr:sp macro="" textlink="">
      <xdr:nvSpPr>
        <xdr:cNvPr id="65" name="Text Box 5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50627</xdr:rowOff>
    </xdr:to>
    <xdr:sp macro="" textlink="">
      <xdr:nvSpPr>
        <xdr:cNvPr id="66" name="Text Box 6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50627</xdr:rowOff>
    </xdr:to>
    <xdr:sp macro="" textlink="">
      <xdr:nvSpPr>
        <xdr:cNvPr id="67" name="Text Box 7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50627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50627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50627</xdr:rowOff>
    </xdr:to>
    <xdr:sp macro="" textlink="">
      <xdr:nvSpPr>
        <xdr:cNvPr id="70" name="Text Box 10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50627</xdr:rowOff>
    </xdr:to>
    <xdr:sp macro="" textlink="">
      <xdr:nvSpPr>
        <xdr:cNvPr id="71" name="Text Box 11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AJ68"/>
  <sheetViews>
    <sheetView tabSelected="1" zoomScale="75" zoomScaleNormal="75" workbookViewId="0">
      <selection activeCell="P15" sqref="P15"/>
    </sheetView>
  </sheetViews>
  <sheetFormatPr defaultColWidth="9.08984375" defaultRowHeight="14"/>
  <cols>
    <col min="1" max="1" width="10.36328125" style="91" customWidth="1"/>
    <col min="2" max="12" width="9.08984375" style="94"/>
    <col min="13" max="35" width="9.08984375" style="95"/>
    <col min="36" max="16384" width="9.08984375" style="94"/>
  </cols>
  <sheetData>
    <row r="1" spans="1:36" ht="14.25" customHeight="1">
      <c r="A1" s="222">
        <v>2</v>
      </c>
      <c r="B1" s="96" t="str">
        <f>IF('1'!$A$1=1,"1 Зовнішньоторговельні відносини України з країнами ЄС","1 Ukraine's External Trade with EU Countries")</f>
        <v>1 Ukraine's External Trade with EU Countries</v>
      </c>
      <c r="C1" s="96"/>
      <c r="D1" s="96"/>
      <c r="E1" s="96"/>
    </row>
    <row r="2" spans="1:36" s="98" customFormat="1" ht="13">
      <c r="A2" s="222"/>
      <c r="B2" s="97" t="str">
        <f>IF('1'!$A$1=1,"1.1 Динаміка експорту товарів за країнами ЄС","1.1 Dynamics of Goods Exports by EU country")</f>
        <v>1.1 Dynamics of Goods Exports by EU country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</row>
    <row r="3" spans="1:36" s="98" customFormat="1" ht="13">
      <c r="A3" s="224" t="s">
        <v>73</v>
      </c>
      <c r="B3" s="97" t="str">
        <f>IF('1'!$A$1=1,"1.2 Динаміка імпорту товарів за країнами ЄС","1.2 Dynamics of Goods Imports by EU country")</f>
        <v>1.2 Dynamics of Goods Imports by EU country</v>
      </c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</row>
    <row r="4" spans="1:36" s="98" customFormat="1" ht="13">
      <c r="A4" s="225" t="s">
        <v>74</v>
      </c>
      <c r="B4" s="97" t="str">
        <f>IF('1'!$A$1=1,"1.3 Динаміка товарної структури експорту в країни ЄС","1.3 Dynamics of the Commodity Composition of Exports to EU countries")</f>
        <v>1.3 Dynamics of the Commodity Composition of Exports to EU countries</v>
      </c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</row>
    <row r="5" spans="1:36" s="160" customFormat="1" ht="13">
      <c r="A5" s="222"/>
      <c r="B5" s="99" t="str">
        <f>IF('1'!$A$1=1,"1.4 Динаміка товарної структури імпорту з країн ЄС","1.4 Dynamics of the Commodity Composition of Imports from EU countries")</f>
        <v>1.4 Dynamics of the Commodity Composition of Imports from EU countries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195"/>
      <c r="AB5" s="226"/>
      <c r="AC5" s="226"/>
      <c r="AD5" s="226"/>
      <c r="AE5" s="226"/>
      <c r="AF5" s="226"/>
      <c r="AG5" s="226"/>
      <c r="AH5" s="226"/>
      <c r="AI5" s="226"/>
      <c r="AJ5" s="100"/>
    </row>
    <row r="6" spans="1:36" ht="12.5">
      <c r="A6" s="222"/>
    </row>
    <row r="7" spans="1:36" ht="12.5">
      <c r="A7" s="222"/>
    </row>
    <row r="8" spans="1:36" ht="12.5">
      <c r="A8" s="222"/>
    </row>
    <row r="9" spans="1:36" ht="12.5">
      <c r="A9" s="222"/>
    </row>
    <row r="10" spans="1:36" ht="12.5">
      <c r="A10" s="222"/>
    </row>
    <row r="11" spans="1:36" ht="12.5">
      <c r="A11" s="222"/>
    </row>
    <row r="12" spans="1:36" ht="12.5">
      <c r="A12" s="222"/>
    </row>
    <row r="13" spans="1:36" ht="12.5">
      <c r="A13" s="222"/>
    </row>
    <row r="14" spans="1:36" ht="12.5">
      <c r="A14" s="222"/>
    </row>
    <row r="15" spans="1:36" s="92" customFormat="1">
      <c r="A15" s="91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</row>
    <row r="19" spans="2:11">
      <c r="B19" s="496" t="str">
        <f>IF('1'!$A$1=1,B55,B56)</f>
        <v>Last updated on: 31.12.2025</v>
      </c>
      <c r="C19" s="92"/>
    </row>
    <row r="27" spans="2:11">
      <c r="K27" s="94" t="s">
        <v>176</v>
      </c>
    </row>
    <row r="54" spans="1:2" s="95" customFormat="1">
      <c r="A54" s="93"/>
    </row>
    <row r="55" spans="1:2" s="553" customFormat="1">
      <c r="A55" s="551"/>
      <c r="B55" s="552" t="s">
        <v>342</v>
      </c>
    </row>
    <row r="56" spans="1:2" s="553" customFormat="1">
      <c r="A56" s="551"/>
      <c r="B56" s="552" t="s">
        <v>343</v>
      </c>
    </row>
    <row r="57" spans="1:2" s="95" customFormat="1">
      <c r="A57" s="93"/>
    </row>
    <row r="58" spans="1:2" s="95" customFormat="1">
      <c r="A58" s="93"/>
    </row>
    <row r="59" spans="1:2" s="95" customFormat="1">
      <c r="A59" s="93"/>
    </row>
    <row r="60" spans="1:2" s="95" customFormat="1">
      <c r="A60" s="93"/>
    </row>
    <row r="61" spans="1:2" s="95" customFormat="1">
      <c r="A61" s="93"/>
    </row>
    <row r="62" spans="1:2" s="95" customFormat="1">
      <c r="A62" s="93"/>
    </row>
    <row r="63" spans="1:2" s="95" customFormat="1">
      <c r="A63" s="93"/>
    </row>
    <row r="64" spans="1:2" s="95" customFormat="1">
      <c r="A64" s="93"/>
    </row>
    <row r="65" spans="1:1" s="95" customFormat="1">
      <c r="A65" s="93"/>
    </row>
    <row r="66" spans="1:1" s="95" customFormat="1">
      <c r="A66" s="93"/>
    </row>
    <row r="67" spans="1:1" s="95" customFormat="1">
      <c r="A67" s="93"/>
    </row>
    <row r="68" spans="1:1" s="95" customFormat="1">
      <c r="A68" s="93"/>
    </row>
  </sheetData>
  <phoneticPr fontId="39" type="noConversion"/>
  <hyperlinks>
    <hyperlink ref="B2" location="'1.1'!A1" display="1.1.Динаміка експорту товарів у розрізі країн ЄС"/>
    <hyperlink ref="B3" location="'1.2 '!A1" display="'1.2 '!A1"/>
    <hyperlink ref="B5" location="'1.4'!A1" display="1.4.Динаміка товарної структури імпорту з країн ЄС "/>
    <hyperlink ref="B4" location="'1.3'!A1" display="1.3.Динаміка товарної структури експорту в країни ЄС "/>
  </hyperlinks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List Box 3">
              <controlPr defaultSize="0" autoLine="0" autoPict="0">
                <anchor moveWithCells="1">
                  <from>
                    <xdr:col>0</xdr:col>
                    <xdr:colOff>6350</xdr:colOff>
                    <xdr:row>0</xdr:row>
                    <xdr:rowOff>31750</xdr:rowOff>
                  </from>
                  <to>
                    <xdr:col>0</xdr:col>
                    <xdr:colOff>596900</xdr:colOff>
                    <xdr:row>1</xdr:row>
                    <xdr:rowOff>158750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W65"/>
  <sheetViews>
    <sheetView zoomScale="56" zoomScaleNormal="56" workbookViewId="0">
      <selection activeCell="P15" sqref="P15"/>
    </sheetView>
  </sheetViews>
  <sheetFormatPr defaultColWidth="8" defaultRowHeight="12.5" outlineLevelCol="2"/>
  <cols>
    <col min="1" max="1" width="7.54296875" style="105" customWidth="1"/>
    <col min="2" max="2" width="33.1796875" style="105" customWidth="1"/>
    <col min="3" max="3" width="5" style="105" hidden="1" customWidth="1" outlineLevel="2"/>
    <col min="4" max="4" width="13.6328125" style="105" hidden="1" customWidth="1" outlineLevel="2"/>
    <col min="5" max="5" width="12.453125" style="105" hidden="1" customWidth="1" outlineLevel="2"/>
    <col min="6" max="6" width="29" style="105" hidden="1" customWidth="1" outlineLevel="2"/>
    <col min="7" max="7" width="6" style="105" hidden="1" customWidth="1" outlineLevel="1" collapsed="1"/>
    <col min="8" max="18" width="5.6328125" style="105" hidden="1" customWidth="1" outlineLevel="1"/>
    <col min="19" max="19" width="6.54296875" style="110" hidden="1" customWidth="1" outlineLevel="1"/>
    <col min="20" max="25" width="5.6328125" style="110" hidden="1" customWidth="1" outlineLevel="1"/>
    <col min="26" max="30" width="5.6328125" style="105" hidden="1" customWidth="1" outlineLevel="1"/>
    <col min="31" max="31" width="6.90625" style="105" hidden="1" customWidth="1" outlineLevel="1"/>
    <col min="32" max="34" width="6.90625" style="105" hidden="1" customWidth="1" outlineLevel="1" collapsed="1"/>
    <col min="35" max="42" width="6.90625" style="105" hidden="1" customWidth="1" outlineLevel="1"/>
    <col min="43" max="43" width="7.08984375" style="105" hidden="1" customWidth="1" outlineLevel="1"/>
    <col min="44" max="44" width="7.36328125" style="105" hidden="1" customWidth="1" outlineLevel="1"/>
    <col min="45" max="45" width="6.6328125" style="105" hidden="1" customWidth="1" outlineLevel="1"/>
    <col min="46" max="46" width="6.453125" style="105" hidden="1" customWidth="1" outlineLevel="1"/>
    <col min="47" max="47" width="8.81640625" style="105" customWidth="1" collapsed="1"/>
    <col min="48" max="71" width="8.81640625" style="105" customWidth="1"/>
    <col min="72" max="75" width="8.08984375" style="105" hidden="1" customWidth="1"/>
    <col min="76" max="76" width="8.54296875" style="105" hidden="1" customWidth="1"/>
    <col min="77" max="79" width="8.36328125" style="105" hidden="1" customWidth="1"/>
    <col min="80" max="80" width="8.36328125" style="105" customWidth="1"/>
    <col min="81" max="81" width="8.54296875" style="234" customWidth="1"/>
    <col min="82" max="104" width="9.6328125" style="234" customWidth="1"/>
    <col min="105" max="106" width="9.6328125" style="303" customWidth="1"/>
    <col min="107" max="107" width="9.90625" style="303" customWidth="1"/>
    <col min="108" max="223" width="8" style="233" customWidth="1"/>
    <col min="224" max="225" width="8" style="114" customWidth="1"/>
    <col min="226" max="226" width="12.36328125" style="114" customWidth="1"/>
    <col min="227" max="231" width="8" style="114"/>
    <col min="232" max="16384" width="8" style="105"/>
  </cols>
  <sheetData>
    <row r="1" spans="1:231" s="102" customFormat="1" ht="13">
      <c r="A1" s="101" t="str">
        <f>IF('1'!A1=1,"до змісту","to title")</f>
        <v>to title</v>
      </c>
      <c r="S1" s="103"/>
      <c r="T1" s="103"/>
      <c r="U1" s="103"/>
      <c r="V1" s="103"/>
      <c r="W1" s="103"/>
      <c r="X1" s="103"/>
      <c r="Y1" s="103"/>
      <c r="AI1" s="104"/>
      <c r="AJ1" s="104"/>
      <c r="AK1" s="104"/>
      <c r="AM1" s="221"/>
      <c r="AV1" s="221"/>
      <c r="AY1" s="221"/>
      <c r="BD1" s="147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CC1" s="408"/>
      <c r="CD1" s="408"/>
      <c r="CE1" s="408"/>
      <c r="CF1" s="408"/>
      <c r="CG1" s="408"/>
      <c r="CH1" s="408"/>
      <c r="CI1" s="408"/>
      <c r="CJ1" s="408"/>
      <c r="CK1" s="408"/>
      <c r="CL1" s="408"/>
      <c r="CM1" s="408"/>
      <c r="CN1" s="408"/>
      <c r="CO1" s="408"/>
      <c r="CP1" s="408"/>
      <c r="CQ1" s="408"/>
      <c r="CR1" s="408"/>
      <c r="CS1" s="408"/>
      <c r="CT1" s="408"/>
      <c r="CU1" s="408"/>
      <c r="CV1" s="408"/>
      <c r="CW1" s="408"/>
      <c r="CX1" s="408"/>
      <c r="CY1" s="408"/>
      <c r="CZ1" s="408"/>
      <c r="DA1" s="413"/>
      <c r="DB1" s="413"/>
      <c r="DC1" s="413"/>
      <c r="DD1" s="452"/>
      <c r="DE1" s="452"/>
      <c r="DF1" s="452"/>
      <c r="DG1" s="452"/>
      <c r="DH1" s="452"/>
      <c r="DI1" s="452"/>
      <c r="DJ1" s="452"/>
      <c r="DK1" s="452"/>
      <c r="DL1" s="452"/>
      <c r="DM1" s="452"/>
      <c r="DN1" s="452"/>
      <c r="DO1" s="452"/>
      <c r="DP1" s="452"/>
      <c r="DQ1" s="452"/>
      <c r="DR1" s="452"/>
      <c r="DS1" s="452"/>
      <c r="DT1" s="452"/>
      <c r="DU1" s="452"/>
      <c r="DV1" s="452"/>
      <c r="DW1" s="452"/>
      <c r="DX1" s="452"/>
      <c r="DY1" s="452"/>
      <c r="DZ1" s="452"/>
      <c r="EA1" s="452"/>
      <c r="EB1" s="452"/>
      <c r="EC1" s="452"/>
      <c r="ED1" s="452"/>
      <c r="EE1" s="452"/>
      <c r="EF1" s="452"/>
      <c r="EG1" s="452"/>
      <c r="EH1" s="452"/>
      <c r="EI1" s="452"/>
      <c r="EJ1" s="452"/>
      <c r="EK1" s="452"/>
      <c r="EL1" s="452"/>
      <c r="EM1" s="452"/>
      <c r="EN1" s="452"/>
      <c r="EO1" s="452"/>
      <c r="EP1" s="452"/>
      <c r="EQ1" s="452"/>
      <c r="ER1" s="452"/>
      <c r="ES1" s="452"/>
      <c r="ET1" s="452"/>
      <c r="EU1" s="452"/>
      <c r="EV1" s="452"/>
      <c r="EW1" s="452"/>
      <c r="EX1" s="452"/>
      <c r="EY1" s="452"/>
      <c r="EZ1" s="452"/>
      <c r="FA1" s="452"/>
      <c r="FB1" s="452"/>
      <c r="FC1" s="452"/>
      <c r="FD1" s="452"/>
      <c r="FE1" s="452"/>
      <c r="FF1" s="452"/>
      <c r="FG1" s="452"/>
      <c r="FH1" s="452"/>
      <c r="FI1" s="452"/>
      <c r="FJ1" s="452"/>
      <c r="FK1" s="452"/>
      <c r="FL1" s="452"/>
      <c r="FM1" s="452"/>
      <c r="FN1" s="452"/>
      <c r="FO1" s="452"/>
      <c r="FP1" s="452"/>
      <c r="FQ1" s="452"/>
      <c r="FR1" s="452"/>
      <c r="FS1" s="452"/>
      <c r="FT1" s="452"/>
      <c r="FU1" s="452"/>
      <c r="FV1" s="452"/>
      <c r="FW1" s="452"/>
      <c r="FX1" s="452"/>
      <c r="FY1" s="452"/>
      <c r="FZ1" s="452"/>
      <c r="GA1" s="452"/>
      <c r="GB1" s="452"/>
      <c r="GC1" s="452"/>
      <c r="GD1" s="452"/>
      <c r="GE1" s="452"/>
      <c r="GF1" s="452"/>
      <c r="GG1" s="452"/>
      <c r="GH1" s="452"/>
      <c r="GI1" s="452"/>
      <c r="GJ1" s="452"/>
      <c r="GK1" s="452"/>
      <c r="GL1" s="452"/>
      <c r="GM1" s="452"/>
      <c r="GN1" s="452"/>
      <c r="GO1" s="452"/>
      <c r="GP1" s="452"/>
      <c r="GQ1" s="452"/>
      <c r="GR1" s="452"/>
      <c r="GS1" s="452"/>
      <c r="GT1" s="452"/>
      <c r="GU1" s="452"/>
      <c r="GV1" s="452"/>
      <c r="GW1" s="452"/>
      <c r="GX1" s="452"/>
      <c r="GY1" s="452"/>
      <c r="GZ1" s="452"/>
      <c r="HA1" s="452"/>
      <c r="HB1" s="452"/>
      <c r="HC1" s="452"/>
      <c r="HD1" s="452"/>
      <c r="HE1" s="452"/>
      <c r="HF1" s="452"/>
      <c r="HG1" s="452"/>
      <c r="HH1" s="452"/>
      <c r="HI1" s="452"/>
      <c r="HJ1" s="452"/>
      <c r="HK1" s="452"/>
      <c r="HL1" s="452"/>
      <c r="HM1" s="452"/>
      <c r="HN1" s="452"/>
      <c r="HO1" s="452"/>
      <c r="HP1" s="333"/>
      <c r="HQ1" s="333"/>
      <c r="HR1" s="333"/>
      <c r="HS1" s="333"/>
      <c r="HT1" s="333"/>
      <c r="HU1" s="333"/>
      <c r="HV1" s="333"/>
      <c r="HW1" s="333"/>
    </row>
    <row r="2" spans="1:231" s="98" customFormat="1" ht="15" customHeight="1">
      <c r="A2" s="98" t="str">
        <f>IF('1'!$A$1=1,"1.1 Динаміка експорту товарів за країнами ЄС*","1.1 Dynamics of Goods Exports by EU country*")</f>
        <v>1.1 Dynamics of Goods Exports by EU country*</v>
      </c>
      <c r="S2" s="148"/>
      <c r="T2" s="148"/>
      <c r="U2" s="148"/>
      <c r="V2" s="148"/>
      <c r="W2" s="148"/>
      <c r="X2" s="148"/>
      <c r="Y2" s="148"/>
      <c r="AU2" s="157"/>
      <c r="BC2" s="340"/>
      <c r="BD2" s="340"/>
      <c r="BE2" s="340"/>
      <c r="BF2" s="340"/>
      <c r="BG2" s="340"/>
      <c r="BH2" s="499"/>
      <c r="BI2" s="499"/>
      <c r="BJ2" s="499"/>
      <c r="BK2" s="499"/>
      <c r="BL2" s="499"/>
      <c r="BM2" s="499"/>
      <c r="BN2" s="499"/>
      <c r="BO2" s="499"/>
      <c r="BP2" s="499"/>
      <c r="BQ2" s="499"/>
      <c r="BR2" s="499"/>
      <c r="BS2" s="499"/>
      <c r="BT2" s="340"/>
      <c r="BU2" s="340"/>
      <c r="BV2" s="340"/>
      <c r="BW2" s="340"/>
      <c r="CC2" s="409"/>
      <c r="CD2" s="409"/>
      <c r="CE2" s="409"/>
      <c r="CF2" s="409"/>
      <c r="CG2" s="409"/>
      <c r="CH2" s="409"/>
      <c r="CI2" s="409"/>
      <c r="CJ2" s="409"/>
      <c r="CK2" s="409"/>
      <c r="CL2" s="409"/>
      <c r="CM2" s="409"/>
      <c r="CN2" s="409"/>
      <c r="CO2" s="409"/>
      <c r="CP2" s="409"/>
      <c r="CQ2" s="409"/>
      <c r="CR2" s="409"/>
      <c r="CS2" s="409"/>
      <c r="CT2" s="409"/>
      <c r="CU2" s="409"/>
      <c r="CV2" s="409"/>
      <c r="CW2" s="409"/>
      <c r="CX2" s="409"/>
      <c r="CY2" s="409"/>
      <c r="CZ2" s="409"/>
      <c r="DA2" s="414"/>
      <c r="DB2" s="414"/>
      <c r="DC2" s="414"/>
      <c r="DD2" s="453"/>
      <c r="DE2" s="453"/>
      <c r="DF2" s="453"/>
      <c r="DG2" s="453"/>
      <c r="DH2" s="453"/>
      <c r="DI2" s="453"/>
      <c r="DJ2" s="453"/>
      <c r="DK2" s="453"/>
      <c r="DL2" s="453"/>
      <c r="DM2" s="453"/>
      <c r="DN2" s="453"/>
      <c r="DO2" s="453"/>
      <c r="DP2" s="453"/>
      <c r="DQ2" s="453"/>
      <c r="DR2" s="453"/>
      <c r="DS2" s="453"/>
      <c r="DT2" s="453"/>
      <c r="DU2" s="453"/>
      <c r="DV2" s="453"/>
      <c r="DW2" s="453"/>
      <c r="DX2" s="453"/>
      <c r="DY2" s="453"/>
      <c r="DZ2" s="453"/>
      <c r="EA2" s="453"/>
      <c r="EB2" s="453"/>
      <c r="EC2" s="453"/>
      <c r="ED2" s="453"/>
      <c r="EE2" s="453"/>
      <c r="EF2" s="453"/>
      <c r="EG2" s="453"/>
      <c r="EH2" s="453"/>
      <c r="EI2" s="453"/>
      <c r="EJ2" s="453"/>
      <c r="EK2" s="453"/>
      <c r="EL2" s="453"/>
      <c r="EM2" s="453"/>
      <c r="EN2" s="453"/>
      <c r="EO2" s="453"/>
      <c r="EP2" s="453"/>
      <c r="EQ2" s="453"/>
      <c r="ER2" s="453"/>
      <c r="ES2" s="453"/>
      <c r="ET2" s="453"/>
      <c r="EU2" s="453"/>
      <c r="EV2" s="453"/>
      <c r="EW2" s="453"/>
      <c r="EX2" s="453"/>
      <c r="EY2" s="453"/>
      <c r="EZ2" s="453"/>
      <c r="FA2" s="453"/>
      <c r="FB2" s="453"/>
      <c r="FC2" s="453"/>
      <c r="FD2" s="453"/>
      <c r="FE2" s="453"/>
      <c r="FF2" s="453"/>
      <c r="FG2" s="453"/>
      <c r="FH2" s="453"/>
      <c r="FI2" s="453"/>
      <c r="FJ2" s="453"/>
      <c r="FK2" s="453"/>
      <c r="FL2" s="453"/>
      <c r="FM2" s="453"/>
      <c r="FN2" s="453"/>
      <c r="FO2" s="453"/>
      <c r="FP2" s="453"/>
      <c r="FQ2" s="453"/>
      <c r="FR2" s="453"/>
      <c r="FS2" s="453"/>
      <c r="FT2" s="453"/>
      <c r="FU2" s="453"/>
      <c r="FV2" s="453"/>
      <c r="FW2" s="453"/>
      <c r="FX2" s="453"/>
      <c r="FY2" s="453"/>
      <c r="FZ2" s="453"/>
      <c r="GA2" s="453"/>
      <c r="GB2" s="453"/>
      <c r="GC2" s="453"/>
      <c r="GD2" s="453"/>
      <c r="GE2" s="453"/>
      <c r="GF2" s="453"/>
      <c r="GG2" s="453"/>
      <c r="GH2" s="453"/>
      <c r="GI2" s="453"/>
      <c r="GJ2" s="453"/>
      <c r="GK2" s="453"/>
      <c r="GL2" s="453"/>
      <c r="GM2" s="453"/>
      <c r="GN2" s="453"/>
      <c r="GO2" s="453"/>
      <c r="GP2" s="453"/>
      <c r="GQ2" s="453"/>
      <c r="GR2" s="453"/>
      <c r="GS2" s="453"/>
      <c r="GT2" s="453"/>
      <c r="GU2" s="453"/>
      <c r="GV2" s="453"/>
      <c r="GW2" s="453"/>
      <c r="GX2" s="453"/>
      <c r="GY2" s="453"/>
      <c r="GZ2" s="453"/>
      <c r="HA2" s="453"/>
      <c r="HB2" s="453"/>
      <c r="HC2" s="453"/>
      <c r="HD2" s="453"/>
      <c r="HE2" s="453"/>
      <c r="HF2" s="453"/>
      <c r="HG2" s="453"/>
      <c r="HH2" s="453"/>
      <c r="HI2" s="453"/>
      <c r="HJ2" s="453"/>
      <c r="HK2" s="453"/>
      <c r="HL2" s="453"/>
      <c r="HM2" s="453"/>
      <c r="HN2" s="453"/>
      <c r="HO2" s="453"/>
      <c r="HP2" s="334"/>
      <c r="HQ2" s="334"/>
      <c r="HR2" s="334"/>
      <c r="HS2" s="334"/>
      <c r="HT2" s="334"/>
      <c r="HU2" s="334"/>
      <c r="HV2" s="334"/>
      <c r="HW2" s="334"/>
    </row>
    <row r="3" spans="1:231" ht="19.75" customHeight="1">
      <c r="A3" s="106" t="str">
        <f>IF('1'!$A$1=1,"(відповідно до КПБ6)","(according to BPM6 methodology)")</f>
        <v>(according to BPM6 methodology)</v>
      </c>
      <c r="B3" s="107"/>
      <c r="C3" s="107"/>
      <c r="D3" s="107"/>
      <c r="E3" s="107"/>
      <c r="F3" s="107"/>
      <c r="G3" s="108"/>
      <c r="H3" s="108"/>
      <c r="I3" s="109"/>
      <c r="J3" s="109"/>
      <c r="AR3" s="229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</row>
    <row r="4" spans="1:231" ht="17.399999999999999" customHeight="1">
      <c r="A4" s="115" t="str">
        <f>IF('1'!$A$1=1,"Млн дол. США","Million USD")</f>
        <v>Million USD</v>
      </c>
      <c r="B4" s="107"/>
      <c r="C4" s="107"/>
      <c r="D4" s="107"/>
      <c r="E4" s="107"/>
      <c r="F4" s="107"/>
      <c r="G4" s="108"/>
      <c r="H4" s="108"/>
      <c r="I4" s="109"/>
      <c r="J4" s="109"/>
      <c r="W4" s="116"/>
      <c r="AE4" s="104"/>
      <c r="AF4" s="104"/>
      <c r="AG4" s="104"/>
      <c r="AH4" s="104"/>
      <c r="AN4" s="104"/>
      <c r="AO4" s="104"/>
      <c r="AP4" s="104"/>
      <c r="AQ4" s="104"/>
    </row>
    <row r="5" spans="1:231" ht="24" customHeight="1">
      <c r="A5" s="562" t="str">
        <f>IF('1'!A1=1,C5,E5)</f>
        <v>Rank</v>
      </c>
      <c r="B5" s="564" t="str">
        <f>IF('1'!A1=1,D5,F5)</f>
        <v>Countries</v>
      </c>
      <c r="C5" s="566" t="s">
        <v>71</v>
      </c>
      <c r="D5" s="568" t="s">
        <v>7</v>
      </c>
      <c r="E5" s="566" t="s">
        <v>79</v>
      </c>
      <c r="F5" s="568" t="s">
        <v>80</v>
      </c>
      <c r="G5" s="117">
        <v>2010</v>
      </c>
      <c r="H5" s="117"/>
      <c r="I5" s="117"/>
      <c r="J5" s="118"/>
      <c r="K5" s="117">
        <v>2011</v>
      </c>
      <c r="L5" s="117"/>
      <c r="M5" s="117"/>
      <c r="N5" s="118"/>
      <c r="O5" s="117">
        <v>2012</v>
      </c>
      <c r="P5" s="117"/>
      <c r="Q5" s="117"/>
      <c r="R5" s="118"/>
      <c r="S5" s="119">
        <v>2013</v>
      </c>
      <c r="T5" s="120"/>
      <c r="U5" s="120"/>
      <c r="V5" s="121"/>
      <c r="W5" s="119">
        <v>2014</v>
      </c>
      <c r="X5" s="120"/>
      <c r="Y5" s="120"/>
      <c r="Z5" s="117"/>
      <c r="AA5" s="122">
        <v>2015</v>
      </c>
      <c r="AB5" s="117"/>
      <c r="AC5" s="117"/>
      <c r="AD5" s="118"/>
      <c r="AE5" s="122">
        <v>2016</v>
      </c>
      <c r="AF5" s="122"/>
      <c r="AG5" s="122"/>
      <c r="AH5" s="122"/>
      <c r="AI5" s="122">
        <v>2017</v>
      </c>
      <c r="AJ5" s="122"/>
      <c r="AK5" s="122"/>
      <c r="AL5" s="123"/>
      <c r="AM5" s="570">
        <v>2018</v>
      </c>
      <c r="AN5" s="571"/>
      <c r="AO5" s="571"/>
      <c r="AP5" s="572"/>
      <c r="AQ5" s="570">
        <v>2019</v>
      </c>
      <c r="AR5" s="571"/>
      <c r="AS5" s="571"/>
      <c r="AT5" s="572"/>
      <c r="AU5" s="570">
        <v>2020</v>
      </c>
      <c r="AV5" s="571"/>
      <c r="AW5" s="571"/>
      <c r="AX5" s="572"/>
      <c r="AY5" s="570">
        <v>2021</v>
      </c>
      <c r="AZ5" s="571"/>
      <c r="BA5" s="571"/>
      <c r="BB5" s="572"/>
      <c r="BC5" s="560">
        <v>2022</v>
      </c>
      <c r="BD5" s="561"/>
      <c r="BE5" s="561"/>
      <c r="BF5" s="561"/>
      <c r="BG5" s="570">
        <v>2023</v>
      </c>
      <c r="BH5" s="571"/>
      <c r="BI5" s="571"/>
      <c r="BJ5" s="572"/>
      <c r="BK5" s="570">
        <v>2024</v>
      </c>
      <c r="BL5" s="571"/>
      <c r="BM5" s="571"/>
      <c r="BN5" s="572"/>
      <c r="BO5" s="570">
        <v>2025</v>
      </c>
      <c r="BP5" s="571"/>
      <c r="BQ5" s="572"/>
      <c r="BR5" s="518">
        <v>2024</v>
      </c>
      <c r="BS5" s="518">
        <v>2025</v>
      </c>
      <c r="BT5" s="577" t="s">
        <v>293</v>
      </c>
      <c r="BU5" s="573" t="s">
        <v>294</v>
      </c>
      <c r="BV5" s="573" t="s">
        <v>295</v>
      </c>
      <c r="BW5" s="573" t="s">
        <v>296</v>
      </c>
      <c r="BX5" s="573" t="s">
        <v>177</v>
      </c>
      <c r="BY5" s="573" t="s">
        <v>182</v>
      </c>
      <c r="BZ5" s="575" t="s">
        <v>231</v>
      </c>
      <c r="CA5" s="575" t="s">
        <v>292</v>
      </c>
      <c r="CB5" s="573" t="s">
        <v>336</v>
      </c>
      <c r="CC5" s="558">
        <v>2024</v>
      </c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415"/>
      <c r="DB5" s="415"/>
    </row>
    <row r="6" spans="1:231" ht="52.75" customHeight="1">
      <c r="A6" s="563"/>
      <c r="B6" s="565"/>
      <c r="C6" s="567"/>
      <c r="D6" s="569"/>
      <c r="E6" s="567"/>
      <c r="F6" s="569"/>
      <c r="G6" s="276" t="s">
        <v>111</v>
      </c>
      <c r="H6" s="276" t="s">
        <v>76</v>
      </c>
      <c r="I6" s="276" t="s">
        <v>112</v>
      </c>
      <c r="J6" s="276" t="s">
        <v>78</v>
      </c>
      <c r="K6" s="276" t="s">
        <v>111</v>
      </c>
      <c r="L6" s="276" t="s">
        <v>76</v>
      </c>
      <c r="M6" s="276" t="s">
        <v>112</v>
      </c>
      <c r="N6" s="276" t="s">
        <v>78</v>
      </c>
      <c r="O6" s="276" t="s">
        <v>111</v>
      </c>
      <c r="P6" s="276" t="s">
        <v>76</v>
      </c>
      <c r="Q6" s="276" t="s">
        <v>112</v>
      </c>
      <c r="R6" s="276" t="s">
        <v>78</v>
      </c>
      <c r="S6" s="286" t="s">
        <v>111</v>
      </c>
      <c r="T6" s="286" t="s">
        <v>76</v>
      </c>
      <c r="U6" s="286" t="s">
        <v>112</v>
      </c>
      <c r="V6" s="286" t="s">
        <v>78</v>
      </c>
      <c r="W6" s="286" t="s">
        <v>75</v>
      </c>
      <c r="X6" s="286" t="s">
        <v>76</v>
      </c>
      <c r="Y6" s="286" t="s">
        <v>77</v>
      </c>
      <c r="Z6" s="276" t="s">
        <v>78</v>
      </c>
      <c r="AA6" s="276" t="s">
        <v>75</v>
      </c>
      <c r="AB6" s="276" t="s">
        <v>76</v>
      </c>
      <c r="AC6" s="276" t="s">
        <v>77</v>
      </c>
      <c r="AD6" s="242" t="s">
        <v>78</v>
      </c>
      <c r="AE6" s="289" t="s">
        <v>75</v>
      </c>
      <c r="AF6" s="289" t="s">
        <v>76</v>
      </c>
      <c r="AG6" s="289" t="s">
        <v>77</v>
      </c>
      <c r="AH6" s="289" t="s">
        <v>78</v>
      </c>
      <c r="AI6" s="242" t="s">
        <v>75</v>
      </c>
      <c r="AJ6" s="289" t="s">
        <v>76</v>
      </c>
      <c r="AK6" s="289" t="s">
        <v>77</v>
      </c>
      <c r="AL6" s="242" t="s">
        <v>78</v>
      </c>
      <c r="AM6" s="242" t="s">
        <v>75</v>
      </c>
      <c r="AN6" s="242" t="s">
        <v>76</v>
      </c>
      <c r="AO6" s="289" t="s">
        <v>77</v>
      </c>
      <c r="AP6" s="242" t="s">
        <v>78</v>
      </c>
      <c r="AQ6" s="289" t="s">
        <v>75</v>
      </c>
      <c r="AR6" s="289" t="s">
        <v>76</v>
      </c>
      <c r="AS6" s="289" t="s">
        <v>77</v>
      </c>
      <c r="AT6" s="289" t="s">
        <v>78</v>
      </c>
      <c r="AU6" s="299" t="s">
        <v>75</v>
      </c>
      <c r="AV6" s="299" t="s">
        <v>76</v>
      </c>
      <c r="AW6" s="299" t="s">
        <v>77</v>
      </c>
      <c r="AX6" s="299" t="s">
        <v>78</v>
      </c>
      <c r="AY6" s="289" t="s">
        <v>75</v>
      </c>
      <c r="AZ6" s="305" t="s">
        <v>76</v>
      </c>
      <c r="BA6" s="307" t="s">
        <v>77</v>
      </c>
      <c r="BB6" s="313" t="s">
        <v>78</v>
      </c>
      <c r="BC6" s="316" t="s">
        <v>75</v>
      </c>
      <c r="BD6" s="318" t="s">
        <v>76</v>
      </c>
      <c r="BE6" s="329" t="s">
        <v>77</v>
      </c>
      <c r="BF6" s="329" t="s">
        <v>78</v>
      </c>
      <c r="BG6" s="329" t="s">
        <v>75</v>
      </c>
      <c r="BH6" s="329" t="s">
        <v>76</v>
      </c>
      <c r="BI6" s="329" t="s">
        <v>77</v>
      </c>
      <c r="BJ6" s="329" t="s">
        <v>78</v>
      </c>
      <c r="BK6" s="329" t="s">
        <v>75</v>
      </c>
      <c r="BL6" s="329" t="s">
        <v>76</v>
      </c>
      <c r="BM6" s="329" t="s">
        <v>77</v>
      </c>
      <c r="BN6" s="329" t="s">
        <v>78</v>
      </c>
      <c r="BO6" s="329" t="s">
        <v>75</v>
      </c>
      <c r="BP6" s="329" t="s">
        <v>76</v>
      </c>
      <c r="BQ6" s="329" t="s">
        <v>77</v>
      </c>
      <c r="BR6" s="329" t="s">
        <v>341</v>
      </c>
      <c r="BS6" s="242" t="s">
        <v>341</v>
      </c>
      <c r="BT6" s="578"/>
      <c r="BU6" s="574"/>
      <c r="BV6" s="574"/>
      <c r="BW6" s="574"/>
      <c r="BX6" s="574"/>
      <c r="BY6" s="574"/>
      <c r="BZ6" s="576"/>
      <c r="CA6" s="576"/>
      <c r="CB6" s="574"/>
      <c r="CC6" s="559"/>
      <c r="CD6" s="498"/>
      <c r="CE6" s="411"/>
      <c r="CF6" s="411"/>
      <c r="CG6" s="411"/>
      <c r="CH6" s="411"/>
      <c r="CI6" s="411"/>
      <c r="CJ6" s="498"/>
      <c r="CK6" s="498"/>
      <c r="CL6" s="498"/>
      <c r="CM6" s="498"/>
      <c r="CN6" s="498"/>
      <c r="CO6" s="498"/>
      <c r="CP6" s="498"/>
      <c r="CQ6" s="498"/>
      <c r="CR6" s="498"/>
      <c r="CS6" s="498"/>
      <c r="CT6" s="498"/>
      <c r="CU6" s="498"/>
      <c r="CV6" s="498"/>
      <c r="CW6" s="498"/>
      <c r="CX6" s="498"/>
      <c r="CY6" s="407"/>
      <c r="CZ6" s="407"/>
      <c r="DA6" s="412"/>
    </row>
    <row r="7" spans="1:231" ht="20" customHeight="1">
      <c r="A7" s="422"/>
      <c r="B7" s="248" t="str">
        <f>IF('1'!$A$1=1,D7,F7)</f>
        <v>EU 28</v>
      </c>
      <c r="C7" s="438"/>
      <c r="D7" s="439" t="s">
        <v>184</v>
      </c>
      <c r="E7" s="440"/>
      <c r="F7" s="441" t="s">
        <v>196</v>
      </c>
      <c r="G7" s="297">
        <v>2007.11275</v>
      </c>
      <c r="H7" s="255">
        <v>2862.6934769999998</v>
      </c>
      <c r="I7" s="255">
        <v>2776.2562239999997</v>
      </c>
      <c r="J7" s="255">
        <v>3463.9808909999997</v>
      </c>
      <c r="K7" s="255">
        <v>3699.8192467899999</v>
      </c>
      <c r="L7" s="255">
        <v>4487.6202731300018</v>
      </c>
      <c r="M7" s="255">
        <v>3655.8193158799995</v>
      </c>
      <c r="N7" s="255">
        <v>3623.0464983700003</v>
      </c>
      <c r="O7" s="255">
        <v>3089.7541498000001</v>
      </c>
      <c r="P7" s="255">
        <v>3685.0232877700005</v>
      </c>
      <c r="Q7" s="255">
        <v>3543.55789478</v>
      </c>
      <c r="R7" s="255">
        <v>4062.7783904799994</v>
      </c>
      <c r="S7" s="255">
        <v>3716.6879021900004</v>
      </c>
      <c r="T7" s="255">
        <v>3243.5152395999999</v>
      </c>
      <c r="U7" s="255">
        <v>2999.4560647599997</v>
      </c>
      <c r="V7" s="255">
        <v>4011.1088617099999</v>
      </c>
      <c r="W7" s="255">
        <v>4161.1852919000003</v>
      </c>
      <c r="X7" s="255">
        <v>3790.0053976699996</v>
      </c>
      <c r="Y7" s="255">
        <v>3195.058631429999</v>
      </c>
      <c r="Z7" s="255">
        <v>3010.7223310500008</v>
      </c>
      <c r="AA7" s="255">
        <v>2624.6378778500002</v>
      </c>
      <c r="AB7" s="255">
        <v>2212.22737865</v>
      </c>
      <c r="AC7" s="255">
        <v>2606.0610196400012</v>
      </c>
      <c r="AD7" s="255">
        <v>3003.8667794199996</v>
      </c>
      <c r="AE7" s="255">
        <v>2539.3886893399999</v>
      </c>
      <c r="AF7" s="255">
        <v>2622.4881581100003</v>
      </c>
      <c r="AG7" s="255">
        <v>2525.3578945300001</v>
      </c>
      <c r="AH7" s="255">
        <v>3010.65150249</v>
      </c>
      <c r="AI7" s="255">
        <v>3207.1801141400001</v>
      </c>
      <c r="AJ7" s="255">
        <v>3401.8696879500008</v>
      </c>
      <c r="AK7" s="255">
        <v>3487.9167035399996</v>
      </c>
      <c r="AL7" s="255">
        <v>4019.2615789000001</v>
      </c>
      <c r="AM7" s="255">
        <v>4066.8741443699987</v>
      </c>
      <c r="AN7" s="255">
        <v>3707.8493927499999</v>
      </c>
      <c r="AO7" s="255">
        <v>3914.28937847</v>
      </c>
      <c r="AP7" s="255">
        <v>4625.1486354399995</v>
      </c>
      <c r="AQ7" s="255">
        <v>4311.8014848700004</v>
      </c>
      <c r="AR7" s="255">
        <v>4126.6192255000005</v>
      </c>
      <c r="AS7" s="255">
        <v>4389.8728337399998</v>
      </c>
      <c r="AT7" s="255">
        <v>4278.4259843199998</v>
      </c>
      <c r="AU7" s="255">
        <v>3895.4401960499999</v>
      </c>
      <c r="AV7" s="255">
        <v>3109.3011378300002</v>
      </c>
      <c r="AW7" s="255">
        <v>3625.5419260299991</v>
      </c>
      <c r="AX7" s="255">
        <v>4571.8162839600009</v>
      </c>
      <c r="AY7" s="255">
        <v>4635.7957770899984</v>
      </c>
      <c r="AZ7" s="255">
        <v>5665.0656694299996</v>
      </c>
      <c r="BA7" s="255">
        <v>6875.6583375600003</v>
      </c>
      <c r="BB7" s="255">
        <v>6679.5776520400004</v>
      </c>
      <c r="BC7" s="255">
        <v>5718.2678668499993</v>
      </c>
      <c r="BD7" s="255">
        <v>6023.4870530300004</v>
      </c>
      <c r="BE7" s="255">
        <v>6615.7533163200005</v>
      </c>
      <c r="BF7" s="255">
        <v>6823.6483221200015</v>
      </c>
      <c r="BG7" s="255">
        <v>6080.0214739500007</v>
      </c>
      <c r="BH7" s="255">
        <v>5277.6201891599985</v>
      </c>
      <c r="BI7" s="255">
        <v>5261.5021626399966</v>
      </c>
      <c r="BJ7" s="255">
        <v>5664.1428927099996</v>
      </c>
      <c r="BK7" s="255">
        <f t="shared" ref="BK7:BQ7" si="0">BK8+BK36</f>
        <v>5737.5658821300003</v>
      </c>
      <c r="BL7" s="255">
        <f t="shared" si="0"/>
        <v>5486.0897186300026</v>
      </c>
      <c r="BM7" s="255">
        <f t="shared" si="0"/>
        <v>5607.5606320199986</v>
      </c>
      <c r="BN7" s="255">
        <f t="shared" si="0"/>
        <v>5898.6013904500023</v>
      </c>
      <c r="BO7" s="255">
        <f t="shared" si="0"/>
        <v>5313.0131145799996</v>
      </c>
      <c r="BP7" s="255">
        <f t="shared" si="0"/>
        <v>5104.8043331299996</v>
      </c>
      <c r="BQ7" s="255">
        <f t="shared" si="0"/>
        <v>5002.692066749999</v>
      </c>
      <c r="BR7" s="255">
        <f>BK7+BL7+BM7</f>
        <v>16831.216232780003</v>
      </c>
      <c r="BS7" s="255">
        <f>BO7+BP7+BQ7</f>
        <v>15420.509514459998</v>
      </c>
      <c r="BT7" s="255">
        <f t="shared" ref="BT7:BT13" si="1">AA7+AB7+AC7+AD7</f>
        <v>10446.793055560001</v>
      </c>
      <c r="BU7" s="255">
        <f t="shared" ref="BU7:BU13" si="2">AE7+AF7+AG7+AH7</f>
        <v>10697.886244470001</v>
      </c>
      <c r="BV7" s="255">
        <f t="shared" ref="BV7:BV13" si="3">AI7+AJ7+AK7+AL7</f>
        <v>14116.228084530001</v>
      </c>
      <c r="BW7" s="255">
        <f t="shared" ref="BW7:BW13" si="4">AM7+AN7+AO7+AP7</f>
        <v>16314.16155103</v>
      </c>
      <c r="BX7" s="255">
        <f t="shared" ref="BX7:BX13" si="5">AQ7+AR7+AS7+AT7</f>
        <v>17106.719528430003</v>
      </c>
      <c r="BY7" s="255">
        <f t="shared" ref="BY7:BY13" si="6">AU7+AV7+AW7+AX7</f>
        <v>15202.099543869999</v>
      </c>
      <c r="BZ7" s="255">
        <f t="shared" ref="BZ7:BZ13" si="7">AY7+AZ7+BA7+BB7</f>
        <v>23856.097436119995</v>
      </c>
      <c r="CA7" s="255">
        <f t="shared" ref="CA7:CA13" si="8">BC7+BD7+BE7+BF7</f>
        <v>25181.156558320006</v>
      </c>
      <c r="CB7" s="255">
        <f>BG7+BH7+BI7+BJ7</f>
        <v>22283.286718459996</v>
      </c>
      <c r="CC7" s="255">
        <f>BK7+BL7+BM7+BN7</f>
        <v>22729.817623230007</v>
      </c>
    </row>
    <row r="8" spans="1:231" ht="20" customHeight="1">
      <c r="A8" s="423"/>
      <c r="B8" s="249" t="str">
        <f>IF('1'!$A$1=1,D8,F8)</f>
        <v>EU 27**</v>
      </c>
      <c r="C8" s="239"/>
      <c r="D8" s="428" t="s">
        <v>185</v>
      </c>
      <c r="E8" s="429"/>
      <c r="F8" s="285" t="s">
        <v>197</v>
      </c>
      <c r="G8" s="298">
        <f t="shared" ref="G8:Z8" si="9">G7-G36</f>
        <v>1942.11275</v>
      </c>
      <c r="H8" s="296">
        <f t="shared" si="9"/>
        <v>2758.6934769999998</v>
      </c>
      <c r="I8" s="296">
        <f t="shared" si="9"/>
        <v>2693.2562239999997</v>
      </c>
      <c r="J8" s="296">
        <f t="shared" si="9"/>
        <v>3331.9808909999997</v>
      </c>
      <c r="K8" s="296">
        <f t="shared" si="9"/>
        <v>3568.8192467899999</v>
      </c>
      <c r="L8" s="296">
        <f t="shared" si="9"/>
        <v>4352.6202731300018</v>
      </c>
      <c r="M8" s="296">
        <f t="shared" si="9"/>
        <v>3572.8193158799995</v>
      </c>
      <c r="N8" s="296">
        <f t="shared" si="9"/>
        <v>3553.0464983700003</v>
      </c>
      <c r="O8" s="296">
        <f t="shared" si="9"/>
        <v>3018.7541498000001</v>
      </c>
      <c r="P8" s="296">
        <f t="shared" si="9"/>
        <v>3584.0232877700005</v>
      </c>
      <c r="Q8" s="296">
        <f t="shared" si="9"/>
        <v>3374.55789478</v>
      </c>
      <c r="R8" s="296">
        <f t="shared" si="9"/>
        <v>3938.7783904799994</v>
      </c>
      <c r="S8" s="296">
        <f t="shared" si="9"/>
        <v>3587.6879021900004</v>
      </c>
      <c r="T8" s="296">
        <f t="shared" si="9"/>
        <v>3151.5152395999999</v>
      </c>
      <c r="U8" s="296">
        <f t="shared" si="9"/>
        <v>2909.4560647599997</v>
      </c>
      <c r="V8" s="296">
        <f t="shared" si="9"/>
        <v>3847.1088617099999</v>
      </c>
      <c r="W8" s="296">
        <f t="shared" si="9"/>
        <v>3990.1852919000003</v>
      </c>
      <c r="X8" s="296">
        <f t="shared" si="9"/>
        <v>3629.0053976699996</v>
      </c>
      <c r="Y8" s="296">
        <f t="shared" si="9"/>
        <v>3101.058631429999</v>
      </c>
      <c r="Z8" s="296">
        <f t="shared" si="9"/>
        <v>2906.7223310500008</v>
      </c>
      <c r="AA8" s="296">
        <v>2533</v>
      </c>
      <c r="AB8" s="296">
        <f t="shared" ref="AB8:BJ8" si="10">AB7-AB36</f>
        <v>2145.22737865</v>
      </c>
      <c r="AC8" s="296">
        <f t="shared" si="10"/>
        <v>2527.0610196400012</v>
      </c>
      <c r="AD8" s="296">
        <f t="shared" si="10"/>
        <v>2921.8667794199996</v>
      </c>
      <c r="AE8" s="296">
        <f t="shared" si="10"/>
        <v>2465.8633423400001</v>
      </c>
      <c r="AF8" s="296">
        <f t="shared" si="10"/>
        <v>2548.2310101100002</v>
      </c>
      <c r="AG8" s="296">
        <f t="shared" si="10"/>
        <v>2462.1441585299999</v>
      </c>
      <c r="AH8" s="296">
        <f t="shared" si="10"/>
        <v>2937.8686477400001</v>
      </c>
      <c r="AI8" s="296">
        <f t="shared" si="10"/>
        <v>3096.4044121400002</v>
      </c>
      <c r="AJ8" s="296">
        <f t="shared" si="10"/>
        <v>3268.4596509500007</v>
      </c>
      <c r="AK8" s="296">
        <f t="shared" si="10"/>
        <v>3412.1549900499995</v>
      </c>
      <c r="AL8" s="296">
        <f t="shared" si="10"/>
        <v>3899.3255109000002</v>
      </c>
      <c r="AM8" s="296">
        <f t="shared" si="10"/>
        <v>3929.4995043699987</v>
      </c>
      <c r="AN8" s="296">
        <f t="shared" si="10"/>
        <v>3593.1051137499999</v>
      </c>
      <c r="AO8" s="296">
        <f t="shared" si="10"/>
        <v>3785.24964847</v>
      </c>
      <c r="AP8" s="296">
        <f t="shared" si="10"/>
        <v>4469.8046762899994</v>
      </c>
      <c r="AQ8" s="296">
        <f t="shared" si="10"/>
        <v>4173.8336128700003</v>
      </c>
      <c r="AR8" s="296">
        <f t="shared" si="10"/>
        <v>3953.7720640400007</v>
      </c>
      <c r="AS8" s="296">
        <f t="shared" si="10"/>
        <v>4271.8405867399997</v>
      </c>
      <c r="AT8" s="296">
        <f t="shared" si="10"/>
        <v>4135.7650553200001</v>
      </c>
      <c r="AU8" s="296">
        <f t="shared" si="10"/>
        <v>3757.6302075399999</v>
      </c>
      <c r="AV8" s="296">
        <f t="shared" si="10"/>
        <v>3015.4957965300005</v>
      </c>
      <c r="AW8" s="296">
        <f t="shared" si="10"/>
        <v>3463.5843624799991</v>
      </c>
      <c r="AX8" s="296">
        <f t="shared" si="10"/>
        <v>4379.1185179800004</v>
      </c>
      <c r="AY8" s="296">
        <f t="shared" si="10"/>
        <v>4442.6054156799983</v>
      </c>
      <c r="AZ8" s="296">
        <f t="shared" si="10"/>
        <v>5414.0853981799992</v>
      </c>
      <c r="BA8" s="296">
        <f t="shared" si="10"/>
        <v>6616.3209748700001</v>
      </c>
      <c r="BB8" s="296">
        <f t="shared" si="10"/>
        <v>6399.3918648600002</v>
      </c>
      <c r="BC8" s="296">
        <f t="shared" si="10"/>
        <v>5573.911081969999</v>
      </c>
      <c r="BD8" s="296">
        <f t="shared" si="10"/>
        <v>5990.2088659500005</v>
      </c>
      <c r="BE8" s="296">
        <f t="shared" si="10"/>
        <v>6557.4917270800006</v>
      </c>
      <c r="BF8" s="296">
        <f t="shared" si="10"/>
        <v>6696.9179230300015</v>
      </c>
      <c r="BG8" s="296">
        <f t="shared" si="10"/>
        <v>5996.6900358700004</v>
      </c>
      <c r="BH8" s="296">
        <f t="shared" si="10"/>
        <v>5199.9273467099983</v>
      </c>
      <c r="BI8" s="296">
        <f t="shared" si="10"/>
        <v>5170.8771040499969</v>
      </c>
      <c r="BJ8" s="296">
        <f t="shared" si="10"/>
        <v>5559.5344441999996</v>
      </c>
      <c r="BK8" s="296">
        <v>5618.1057533399999</v>
      </c>
      <c r="BL8" s="296">
        <v>5379.7340918000027</v>
      </c>
      <c r="BM8" s="296">
        <v>5470.6841505999982</v>
      </c>
      <c r="BN8" s="296">
        <v>5693.6591470900021</v>
      </c>
      <c r="BO8" s="296">
        <v>5216.7257831099996</v>
      </c>
      <c r="BP8" s="296">
        <v>4922.1924505499992</v>
      </c>
      <c r="BQ8" s="296">
        <v>4852.2511430399991</v>
      </c>
      <c r="BR8" s="296">
        <f>BK8+BL8+BM8</f>
        <v>16468.523995740001</v>
      </c>
      <c r="BS8" s="296">
        <f>BO8+BP8+BQ8</f>
        <v>14991.169376699998</v>
      </c>
      <c r="BT8" s="296">
        <f t="shared" si="1"/>
        <v>10127.155177710001</v>
      </c>
      <c r="BU8" s="296">
        <f t="shared" si="2"/>
        <v>10414.10715872</v>
      </c>
      <c r="BV8" s="296">
        <f t="shared" si="3"/>
        <v>13676.34456404</v>
      </c>
      <c r="BW8" s="296">
        <f t="shared" si="4"/>
        <v>15777.658942879998</v>
      </c>
      <c r="BX8" s="296">
        <f t="shared" si="5"/>
        <v>16535.211318970003</v>
      </c>
      <c r="BY8" s="296">
        <f t="shared" si="6"/>
        <v>14615.828884530001</v>
      </c>
      <c r="BZ8" s="296">
        <f t="shared" si="7"/>
        <v>22872.403653589998</v>
      </c>
      <c r="CA8" s="296">
        <f t="shared" si="8"/>
        <v>24818.52959803</v>
      </c>
      <c r="CB8" s="296">
        <f>BG8+BH8+BI8+BJ8</f>
        <v>21927.028930829994</v>
      </c>
      <c r="CC8" s="296">
        <f>BK8+BL8+BM8+BN8</f>
        <v>22162.183142830003</v>
      </c>
    </row>
    <row r="9" spans="1:231" ht="20" customHeight="1">
      <c r="A9" s="556">
        <v>1</v>
      </c>
      <c r="B9" s="494" t="str">
        <f>IF('1'!A1=1,D9,F9)</f>
        <v>Poland</v>
      </c>
      <c r="C9" s="438"/>
      <c r="D9" s="493" t="s">
        <v>306</v>
      </c>
      <c r="E9" s="440"/>
      <c r="F9" s="441" t="s">
        <v>84</v>
      </c>
      <c r="G9" s="273">
        <v>263</v>
      </c>
      <c r="H9" s="273">
        <v>386</v>
      </c>
      <c r="I9" s="273">
        <v>420</v>
      </c>
      <c r="J9" s="273">
        <v>506</v>
      </c>
      <c r="K9" s="273">
        <v>529</v>
      </c>
      <c r="L9" s="273">
        <v>660</v>
      </c>
      <c r="M9" s="273">
        <v>623</v>
      </c>
      <c r="N9" s="273">
        <v>605</v>
      </c>
      <c r="O9" s="273">
        <v>563</v>
      </c>
      <c r="P9" s="273">
        <v>617</v>
      </c>
      <c r="Q9" s="273">
        <v>512</v>
      </c>
      <c r="R9" s="273">
        <v>548</v>
      </c>
      <c r="S9" s="273">
        <v>534</v>
      </c>
      <c r="T9" s="273">
        <v>452</v>
      </c>
      <c r="U9" s="273">
        <v>494</v>
      </c>
      <c r="V9" s="273">
        <v>606</v>
      </c>
      <c r="W9" s="273">
        <v>622</v>
      </c>
      <c r="X9" s="273">
        <v>608</v>
      </c>
      <c r="Y9" s="273">
        <v>469</v>
      </c>
      <c r="Z9" s="273">
        <v>454</v>
      </c>
      <c r="AA9" s="273">
        <v>356</v>
      </c>
      <c r="AB9" s="273">
        <v>331</v>
      </c>
      <c r="AC9" s="273">
        <v>422</v>
      </c>
      <c r="AD9" s="273">
        <v>398</v>
      </c>
      <c r="AE9" s="273">
        <v>333.66818000000001</v>
      </c>
      <c r="AF9" s="273">
        <v>405.32382799999999</v>
      </c>
      <c r="AG9" s="273">
        <v>435.669623</v>
      </c>
      <c r="AH9" s="273">
        <v>511.19364259000002</v>
      </c>
      <c r="AI9" s="273">
        <v>466.32488200000006</v>
      </c>
      <c r="AJ9" s="273">
        <v>472.44599900000009</v>
      </c>
      <c r="AK9" s="273">
        <v>528.51160940000011</v>
      </c>
      <c r="AL9" s="273">
        <v>569.39959099999999</v>
      </c>
      <c r="AM9" s="273">
        <v>597.76911800000005</v>
      </c>
      <c r="AN9" s="273">
        <v>611.70120799999995</v>
      </c>
      <c r="AO9" s="273">
        <v>610.50712999999996</v>
      </c>
      <c r="AP9" s="273">
        <v>644.71402087000001</v>
      </c>
      <c r="AQ9" s="273">
        <v>620.27319599999998</v>
      </c>
      <c r="AR9" s="273">
        <v>675.23428404000003</v>
      </c>
      <c r="AS9" s="273">
        <v>660.69243200000005</v>
      </c>
      <c r="AT9" s="273">
        <v>583.08759400000008</v>
      </c>
      <c r="AU9" s="273">
        <v>636.01143004000005</v>
      </c>
      <c r="AV9" s="273">
        <v>503.22089552</v>
      </c>
      <c r="AW9" s="273">
        <v>665.54285620999997</v>
      </c>
      <c r="AX9" s="273">
        <v>713.14455774999999</v>
      </c>
      <c r="AY9" s="273">
        <v>824.04372548999993</v>
      </c>
      <c r="AZ9" s="273">
        <v>1084.8572830200001</v>
      </c>
      <c r="BA9" s="273">
        <v>1425.8410000000001</v>
      </c>
      <c r="BB9" s="273">
        <v>1042.89587884</v>
      </c>
      <c r="BC9" s="273">
        <v>1216.29991122</v>
      </c>
      <c r="BD9" s="273">
        <v>1674.90556029</v>
      </c>
      <c r="BE9" s="273">
        <v>1669.0572791499999</v>
      </c>
      <c r="BF9" s="273">
        <v>1422.3929118199999</v>
      </c>
      <c r="BG9" s="273">
        <v>1395.8095358999999</v>
      </c>
      <c r="BH9" s="273">
        <v>1095.0885069000001</v>
      </c>
      <c r="BI9" s="273">
        <v>951.68604540000001</v>
      </c>
      <c r="BJ9" s="273">
        <v>975.68901161999997</v>
      </c>
      <c r="BK9" s="273">
        <v>994.80470786000001</v>
      </c>
      <c r="BL9" s="273">
        <v>1046.1541343700001</v>
      </c>
      <c r="BM9" s="273">
        <v>1068.1866304600001</v>
      </c>
      <c r="BN9" s="273">
        <v>979.29059604000008</v>
      </c>
      <c r="BO9" s="273">
        <v>989.63187069000014</v>
      </c>
      <c r="BP9" s="273">
        <v>1172.63466724</v>
      </c>
      <c r="BQ9" s="273">
        <v>1077.1956071</v>
      </c>
      <c r="BR9" s="273">
        <f>BK9+BL9+BM9</f>
        <v>3109.1454726900001</v>
      </c>
      <c r="BS9" s="273">
        <f>BO9+BP9+BQ9</f>
        <v>3239.4621450300001</v>
      </c>
      <c r="BT9" s="532">
        <f t="shared" si="1"/>
        <v>1507</v>
      </c>
      <c r="BU9" s="273">
        <f t="shared" si="2"/>
        <v>1685.85527359</v>
      </c>
      <c r="BV9" s="532">
        <f t="shared" si="3"/>
        <v>2036.6820814000002</v>
      </c>
      <c r="BW9" s="273">
        <f t="shared" si="4"/>
        <v>2464.6914768699999</v>
      </c>
      <c r="BX9" s="273">
        <f t="shared" si="5"/>
        <v>2539.2875060400002</v>
      </c>
      <c r="BY9" s="273">
        <f t="shared" si="6"/>
        <v>2517.9197395199999</v>
      </c>
      <c r="BZ9" s="273">
        <f t="shared" si="7"/>
        <v>4377.6378873499998</v>
      </c>
      <c r="CA9" s="273">
        <f t="shared" si="8"/>
        <v>5982.6556624799996</v>
      </c>
      <c r="CB9" s="273">
        <f t="shared" ref="CB9:CB36" si="11">BG9+BH9+BI9+BJ9</f>
        <v>4418.2730998200004</v>
      </c>
      <c r="CC9" s="531">
        <f>BK9+BL9+BM9+BN9</f>
        <v>4088.4360687300004</v>
      </c>
    </row>
    <row r="10" spans="1:231" ht="20" customHeight="1">
      <c r="A10" s="556">
        <v>2</v>
      </c>
      <c r="B10" s="426" t="str">
        <f>IF('1'!A1=1,D10,F10)</f>
        <v>Italy</v>
      </c>
      <c r="C10" s="239"/>
      <c r="D10" s="491" t="s">
        <v>321</v>
      </c>
      <c r="E10" s="429"/>
      <c r="F10" s="285" t="s">
        <v>83</v>
      </c>
      <c r="G10" s="273">
        <v>415</v>
      </c>
      <c r="H10" s="273">
        <v>683</v>
      </c>
      <c r="I10" s="273">
        <v>566</v>
      </c>
      <c r="J10" s="273">
        <v>610</v>
      </c>
      <c r="K10" s="273">
        <v>745</v>
      </c>
      <c r="L10" s="273">
        <v>965</v>
      </c>
      <c r="M10" s="273">
        <v>574</v>
      </c>
      <c r="N10" s="273">
        <v>636</v>
      </c>
      <c r="O10" s="273">
        <v>472</v>
      </c>
      <c r="P10" s="273">
        <v>642</v>
      </c>
      <c r="Q10" s="273">
        <v>519</v>
      </c>
      <c r="R10" s="273">
        <v>755</v>
      </c>
      <c r="S10" s="273">
        <v>687</v>
      </c>
      <c r="T10" s="273">
        <v>547</v>
      </c>
      <c r="U10" s="273">
        <v>392</v>
      </c>
      <c r="V10" s="273">
        <v>637</v>
      </c>
      <c r="W10" s="273">
        <v>674</v>
      </c>
      <c r="X10" s="273">
        <v>648</v>
      </c>
      <c r="Y10" s="273">
        <v>486</v>
      </c>
      <c r="Z10" s="273">
        <v>518</v>
      </c>
      <c r="AA10" s="273">
        <v>522</v>
      </c>
      <c r="AB10" s="273">
        <v>393</v>
      </c>
      <c r="AC10" s="273">
        <v>393</v>
      </c>
      <c r="AD10" s="273">
        <v>513</v>
      </c>
      <c r="AE10" s="273">
        <v>374.13755300000003</v>
      </c>
      <c r="AF10" s="273">
        <v>476.21869199999998</v>
      </c>
      <c r="AG10" s="273">
        <v>399.86370799999997</v>
      </c>
      <c r="AH10" s="273">
        <v>525.43867124000008</v>
      </c>
      <c r="AI10" s="273">
        <v>533.60762099999999</v>
      </c>
      <c r="AJ10" s="273">
        <v>572.3058319999999</v>
      </c>
      <c r="AK10" s="273">
        <v>500.01186131000003</v>
      </c>
      <c r="AL10" s="273">
        <v>720.6141090000001</v>
      </c>
      <c r="AM10" s="273">
        <v>680.45563700000002</v>
      </c>
      <c r="AN10" s="273">
        <v>721.34967500000005</v>
      </c>
      <c r="AO10" s="273">
        <v>496.375069</v>
      </c>
      <c r="AP10" s="273">
        <v>596.9228081199999</v>
      </c>
      <c r="AQ10" s="273">
        <v>584.73892699999999</v>
      </c>
      <c r="AR10" s="273">
        <v>627.19802529999993</v>
      </c>
      <c r="AS10" s="273">
        <v>513.37258500000007</v>
      </c>
      <c r="AT10" s="273">
        <v>560.84489699999995</v>
      </c>
      <c r="AU10" s="273">
        <v>511.66663644999994</v>
      </c>
      <c r="AV10" s="273">
        <v>406.16571091000003</v>
      </c>
      <c r="AW10" s="273">
        <v>369.44833017000002</v>
      </c>
      <c r="AX10" s="273">
        <v>568.59648377999997</v>
      </c>
      <c r="AY10" s="273">
        <v>611.30403096999999</v>
      </c>
      <c r="AZ10" s="273">
        <v>822.50057220999997</v>
      </c>
      <c r="BA10" s="273">
        <v>965.38172027999997</v>
      </c>
      <c r="BB10" s="273">
        <v>940.80082246000006</v>
      </c>
      <c r="BC10" s="273">
        <v>595.95348388000002</v>
      </c>
      <c r="BD10" s="273">
        <v>218.54000369000002</v>
      </c>
      <c r="BE10" s="273">
        <v>344.40433591999999</v>
      </c>
      <c r="BF10" s="273">
        <v>421.86952511999999</v>
      </c>
      <c r="BG10" s="273">
        <v>372.58797028999999</v>
      </c>
      <c r="BH10" s="273">
        <v>374.10081480999997</v>
      </c>
      <c r="BI10" s="273">
        <v>359.33659957999998</v>
      </c>
      <c r="BJ10" s="273">
        <v>414.65987577999999</v>
      </c>
      <c r="BK10" s="273">
        <v>483.03193376000002</v>
      </c>
      <c r="BL10" s="273">
        <v>463.31178373</v>
      </c>
      <c r="BM10" s="273">
        <v>369.33745872000003</v>
      </c>
      <c r="BN10" s="273">
        <v>582.42510727000001</v>
      </c>
      <c r="BO10" s="273">
        <v>671.80438541000001</v>
      </c>
      <c r="BP10" s="273">
        <v>481.21327900999995</v>
      </c>
      <c r="BQ10" s="273">
        <v>347.23499528000002</v>
      </c>
      <c r="BR10" s="273">
        <f t="shared" ref="BR10:BR36" si="12">BK10+BL10+BM10</f>
        <v>1315.6811762100001</v>
      </c>
      <c r="BS10" s="273">
        <f t="shared" ref="BS10:BS36" si="13">BO10+BP10+BQ10</f>
        <v>1500.2526597000001</v>
      </c>
      <c r="BT10" s="273">
        <f>AA10+AB10+AC10+AD10</f>
        <v>1821</v>
      </c>
      <c r="BU10" s="273">
        <f>AE10+AF10+AG10+AH10</f>
        <v>1775.6586242399999</v>
      </c>
      <c r="BV10" s="273">
        <f>AI10+AJ10+AK10+AL10</f>
        <v>2326.5394233100001</v>
      </c>
      <c r="BW10" s="273">
        <f>AM10+AN10+AO10+AP10</f>
        <v>2495.10318912</v>
      </c>
      <c r="BX10" s="273">
        <f>AQ10+AR10+AS10+AT10</f>
        <v>2286.1544343</v>
      </c>
      <c r="BY10" s="273">
        <f>AU10+AV10+AW10+AX10</f>
        <v>1855.87716131</v>
      </c>
      <c r="BZ10" s="273">
        <f>AY10+AZ10+BA10+BB10</f>
        <v>3339.9871459200003</v>
      </c>
      <c r="CA10" s="273">
        <f>BC10+BD10+BE10+BF10</f>
        <v>1580.76734861</v>
      </c>
      <c r="CB10" s="273">
        <f t="shared" ref="CB10:CB22" si="14">BG10+BH10+BI10+BJ10</f>
        <v>1520.6852604599999</v>
      </c>
      <c r="CC10" s="531">
        <f t="shared" ref="CC10:CC36" si="15">BK10+BL10+BM10+BN10</f>
        <v>1898.10628348</v>
      </c>
    </row>
    <row r="11" spans="1:231" ht="20" customHeight="1">
      <c r="A11" s="556">
        <v>3</v>
      </c>
      <c r="B11" s="426" t="str">
        <f>IF('1'!A1=1,D11,F11)</f>
        <v>Netherlands</v>
      </c>
      <c r="C11" s="239"/>
      <c r="D11" s="491" t="s">
        <v>309</v>
      </c>
      <c r="E11" s="429"/>
      <c r="F11" s="285" t="s">
        <v>85</v>
      </c>
      <c r="G11" s="273">
        <v>88</v>
      </c>
      <c r="H11" s="273">
        <v>101</v>
      </c>
      <c r="I11" s="273">
        <v>116</v>
      </c>
      <c r="J11" s="273">
        <v>148</v>
      </c>
      <c r="K11" s="273">
        <v>176</v>
      </c>
      <c r="L11" s="273">
        <v>190</v>
      </c>
      <c r="M11" s="273">
        <v>163</v>
      </c>
      <c r="N11" s="273">
        <v>173</v>
      </c>
      <c r="O11" s="273">
        <v>95</v>
      </c>
      <c r="P11" s="273">
        <v>141</v>
      </c>
      <c r="Q11" s="273">
        <v>178</v>
      </c>
      <c r="R11" s="273">
        <v>256</v>
      </c>
      <c r="S11" s="273">
        <v>207</v>
      </c>
      <c r="T11" s="273">
        <v>170</v>
      </c>
      <c r="U11" s="273">
        <v>219</v>
      </c>
      <c r="V11" s="273">
        <v>259</v>
      </c>
      <c r="W11" s="273">
        <v>345</v>
      </c>
      <c r="X11" s="273">
        <v>203</v>
      </c>
      <c r="Y11" s="273">
        <v>241</v>
      </c>
      <c r="Z11" s="273">
        <v>183</v>
      </c>
      <c r="AA11" s="273">
        <v>204</v>
      </c>
      <c r="AB11" s="273">
        <v>153</v>
      </c>
      <c r="AC11" s="273">
        <v>136</v>
      </c>
      <c r="AD11" s="273">
        <v>245</v>
      </c>
      <c r="AE11" s="273">
        <v>247.72185899999999</v>
      </c>
      <c r="AF11" s="273">
        <v>213.51023599999999</v>
      </c>
      <c r="AG11" s="273">
        <v>184.698016</v>
      </c>
      <c r="AH11" s="273">
        <v>229.60673362</v>
      </c>
      <c r="AI11" s="273">
        <v>281.79532400000005</v>
      </c>
      <c r="AJ11" s="273">
        <v>434.13278300000002</v>
      </c>
      <c r="AK11" s="273">
        <v>370.64093773999997</v>
      </c>
      <c r="AL11" s="273">
        <v>454.57233400000001</v>
      </c>
      <c r="AM11" s="273">
        <v>343.93114700000001</v>
      </c>
      <c r="AN11" s="273">
        <v>337.43993700000004</v>
      </c>
      <c r="AO11" s="273">
        <v>315.57701299999997</v>
      </c>
      <c r="AP11" s="273">
        <v>436.98345405000003</v>
      </c>
      <c r="AQ11" s="273">
        <v>441.47831099999996</v>
      </c>
      <c r="AR11" s="273">
        <v>421.73697324</v>
      </c>
      <c r="AS11" s="273">
        <v>451.68510399999997</v>
      </c>
      <c r="AT11" s="273">
        <v>398.21881999999999</v>
      </c>
      <c r="AU11" s="273">
        <v>443.41427437999999</v>
      </c>
      <c r="AV11" s="273">
        <v>373.01965854000002</v>
      </c>
      <c r="AW11" s="273">
        <v>286.21259443999998</v>
      </c>
      <c r="AX11" s="273">
        <v>516.24991051000006</v>
      </c>
      <c r="AY11" s="273">
        <v>370.02782242000001</v>
      </c>
      <c r="AZ11" s="273">
        <v>557.12072637999995</v>
      </c>
      <c r="BA11" s="273">
        <v>535.18081370999994</v>
      </c>
      <c r="BB11" s="273">
        <v>653.86818188999996</v>
      </c>
      <c r="BC11" s="273">
        <v>544.77882685999998</v>
      </c>
      <c r="BD11" s="273">
        <v>303.46342249000003</v>
      </c>
      <c r="BE11" s="273">
        <v>298.31282250000004</v>
      </c>
      <c r="BF11" s="273">
        <v>303.34596262000002</v>
      </c>
      <c r="BG11" s="273">
        <v>431.40087854999996</v>
      </c>
      <c r="BH11" s="273">
        <v>312.28468554</v>
      </c>
      <c r="BI11" s="273">
        <v>296.77795575000005</v>
      </c>
      <c r="BJ11" s="273">
        <v>438.79895431</v>
      </c>
      <c r="BK11" s="273">
        <v>441.15087055999999</v>
      </c>
      <c r="BL11" s="273">
        <v>478.45857666999996</v>
      </c>
      <c r="BM11" s="273">
        <v>436.11633933999997</v>
      </c>
      <c r="BN11" s="273">
        <v>609.92346498000006</v>
      </c>
      <c r="BO11" s="273">
        <v>440.35605786999997</v>
      </c>
      <c r="BP11" s="273">
        <v>465.87656487999993</v>
      </c>
      <c r="BQ11" s="273">
        <v>490.35163168999998</v>
      </c>
      <c r="BR11" s="273">
        <f>BK11+BL11+BM11</f>
        <v>1355.7257865699999</v>
      </c>
      <c r="BS11" s="273">
        <f>BO11+BP11+BQ11</f>
        <v>1396.5842544399998</v>
      </c>
      <c r="BT11" s="273">
        <f>AA11+AB11+AC11+AD11</f>
        <v>738</v>
      </c>
      <c r="BU11" s="273">
        <f>AE11+AF11+AG11+AH11</f>
        <v>875.5368446199999</v>
      </c>
      <c r="BV11" s="273">
        <f>AI11+AJ11+AK11+AL11</f>
        <v>1541.1413787399999</v>
      </c>
      <c r="BW11" s="273">
        <f>AM11+AN11+AO11+AP11</f>
        <v>1433.9315510500001</v>
      </c>
      <c r="BX11" s="273">
        <f>AQ11+AR11+AS11+AT11</f>
        <v>1713.11920824</v>
      </c>
      <c r="BY11" s="273">
        <f>AU11+AV11+AW11+AX11</f>
        <v>1618.89643787</v>
      </c>
      <c r="BZ11" s="273">
        <f>AY11+AZ11+BA11+BB11</f>
        <v>2116.1975444</v>
      </c>
      <c r="CA11" s="273">
        <f>BC11+BD11+BE11+BF11</f>
        <v>1449.90103447</v>
      </c>
      <c r="CB11" s="273">
        <f>BG11+BH11+BI11+BJ11</f>
        <v>1479.2624741500001</v>
      </c>
      <c r="CC11" s="531">
        <f>BK11+BL11+BM11+BN11</f>
        <v>1965.6492515499999</v>
      </c>
    </row>
    <row r="12" spans="1:231" ht="20" customHeight="1">
      <c r="A12" s="556">
        <v>4</v>
      </c>
      <c r="B12" s="426" t="str">
        <f>IF('1'!A1=1,D12,F12)</f>
        <v>Germany</v>
      </c>
      <c r="C12" s="239"/>
      <c r="D12" s="491" t="s">
        <v>307</v>
      </c>
      <c r="E12" s="429"/>
      <c r="F12" s="285" t="s">
        <v>87</v>
      </c>
      <c r="G12" s="273">
        <v>215</v>
      </c>
      <c r="H12" s="273">
        <v>236</v>
      </c>
      <c r="I12" s="273">
        <v>229</v>
      </c>
      <c r="J12" s="273">
        <v>261</v>
      </c>
      <c r="K12" s="273">
        <v>270</v>
      </c>
      <c r="L12" s="273">
        <v>277</v>
      </c>
      <c r="M12" s="273">
        <v>292</v>
      </c>
      <c r="N12" s="273">
        <v>191</v>
      </c>
      <c r="O12" s="273">
        <v>206</v>
      </c>
      <c r="P12" s="273">
        <v>197</v>
      </c>
      <c r="Q12" s="273">
        <v>312</v>
      </c>
      <c r="R12" s="273">
        <v>211</v>
      </c>
      <c r="S12" s="273">
        <v>216</v>
      </c>
      <c r="T12" s="273">
        <v>213</v>
      </c>
      <c r="U12" s="273">
        <v>250</v>
      </c>
      <c r="V12" s="273">
        <v>250</v>
      </c>
      <c r="W12" s="273">
        <v>237</v>
      </c>
      <c r="X12" s="273">
        <v>270</v>
      </c>
      <c r="Y12" s="273">
        <v>249</v>
      </c>
      <c r="Z12" s="273">
        <v>214</v>
      </c>
      <c r="AA12" s="273">
        <v>207</v>
      </c>
      <c r="AB12" s="273">
        <v>167</v>
      </c>
      <c r="AC12" s="273">
        <v>202</v>
      </c>
      <c r="AD12" s="273">
        <v>223</v>
      </c>
      <c r="AE12" s="273">
        <v>202.533806</v>
      </c>
      <c r="AF12" s="273">
        <v>206.31849700000001</v>
      </c>
      <c r="AG12" s="273">
        <v>212.762103</v>
      </c>
      <c r="AH12" s="273">
        <v>230.08325844000001</v>
      </c>
      <c r="AI12" s="273">
        <v>195.78087900000003</v>
      </c>
      <c r="AJ12" s="273">
        <v>203.26532500000002</v>
      </c>
      <c r="AK12" s="273">
        <v>362.09671707000001</v>
      </c>
      <c r="AL12" s="273">
        <v>329.88111400000003</v>
      </c>
      <c r="AM12" s="273">
        <v>288.098298</v>
      </c>
      <c r="AN12" s="273">
        <v>259.17356100000006</v>
      </c>
      <c r="AO12" s="273">
        <v>435.50319100000002</v>
      </c>
      <c r="AP12" s="273">
        <v>543.31639198999994</v>
      </c>
      <c r="AQ12" s="273">
        <v>391.09403200000003</v>
      </c>
      <c r="AR12" s="273">
        <v>348.44931122999998</v>
      </c>
      <c r="AS12" s="273">
        <v>572.8477190000001</v>
      </c>
      <c r="AT12" s="273">
        <v>456.41067099999998</v>
      </c>
      <c r="AU12" s="273">
        <v>299.05712841000002</v>
      </c>
      <c r="AV12" s="273">
        <v>236.05084053000002</v>
      </c>
      <c r="AW12" s="273">
        <v>523.85841514999993</v>
      </c>
      <c r="AX12" s="273">
        <v>437.80850578000002</v>
      </c>
      <c r="AY12" s="273">
        <v>451.81134141000001</v>
      </c>
      <c r="AZ12" s="273">
        <v>423.19207675999996</v>
      </c>
      <c r="BA12" s="273">
        <v>707.58021931999997</v>
      </c>
      <c r="BB12" s="273">
        <v>695.39475859999993</v>
      </c>
      <c r="BC12" s="273">
        <v>385.44130128</v>
      </c>
      <c r="BD12" s="273">
        <v>418.72051216</v>
      </c>
      <c r="BE12" s="273">
        <v>483.29884802000004</v>
      </c>
      <c r="BF12" s="273">
        <v>498.45942858000001</v>
      </c>
      <c r="BG12" s="273">
        <v>421.35208216000001</v>
      </c>
      <c r="BH12" s="273">
        <v>405.65291387000002</v>
      </c>
      <c r="BI12" s="273">
        <v>499.45206570999994</v>
      </c>
      <c r="BJ12" s="273">
        <v>520.48915824000005</v>
      </c>
      <c r="BK12" s="273">
        <v>533.43851425999992</v>
      </c>
      <c r="BL12" s="273">
        <v>482.19358963000002</v>
      </c>
      <c r="BM12" s="273">
        <v>726.00731393000001</v>
      </c>
      <c r="BN12" s="273">
        <v>530.08064251999997</v>
      </c>
      <c r="BO12" s="273">
        <v>377.37011722</v>
      </c>
      <c r="BP12" s="273">
        <v>400.54807102000007</v>
      </c>
      <c r="BQ12" s="273">
        <v>573.23171163999996</v>
      </c>
      <c r="BR12" s="273">
        <f>BK12+BL12+BM12</f>
        <v>1741.6394178199998</v>
      </c>
      <c r="BS12" s="273">
        <f>BO12+BP12+BQ12</f>
        <v>1351.14989988</v>
      </c>
      <c r="BT12" s="273">
        <f>AA12+AB12+AC12+AD12</f>
        <v>799</v>
      </c>
      <c r="BU12" s="273">
        <f>AE12+AF12+AG12+AH12</f>
        <v>851.69766444000004</v>
      </c>
      <c r="BV12" s="273">
        <f>AI12+AJ12+AK12+AL12</f>
        <v>1091.0240350700001</v>
      </c>
      <c r="BW12" s="273">
        <f>AM12+AN12+AO12+AP12</f>
        <v>1526.09144199</v>
      </c>
      <c r="BX12" s="273">
        <f>AQ12+AR12+AS12+AT12</f>
        <v>1768.8017332300001</v>
      </c>
      <c r="BY12" s="273">
        <f>AU12+AV12+AW12+AX12</f>
        <v>1496.7748898700002</v>
      </c>
      <c r="BZ12" s="273">
        <f>AY12+AZ12+BA12+BB12</f>
        <v>2277.9783960899999</v>
      </c>
      <c r="CA12" s="273">
        <f>BC12+BD12+BE12+BF12</f>
        <v>1785.9200900400001</v>
      </c>
      <c r="CB12" s="273">
        <f>BG12+BH12+BI12+BJ12</f>
        <v>1846.94621998</v>
      </c>
      <c r="CC12" s="531">
        <f>BK12+BL12+BM12+BN12</f>
        <v>2271.7200603399997</v>
      </c>
      <c r="HQ12" s="114" t="s">
        <v>333</v>
      </c>
    </row>
    <row r="13" spans="1:231" ht="20" customHeight="1">
      <c r="A13" s="556">
        <v>5</v>
      </c>
      <c r="B13" s="426" t="str">
        <f>IF('1'!A1=1,D13,F13)</f>
        <v>Spain</v>
      </c>
      <c r="C13" s="239"/>
      <c r="D13" s="491" t="s">
        <v>308</v>
      </c>
      <c r="E13" s="429"/>
      <c r="F13" s="285" t="s">
        <v>86</v>
      </c>
      <c r="G13" s="273">
        <v>65</v>
      </c>
      <c r="H13" s="273">
        <v>114</v>
      </c>
      <c r="I13" s="273">
        <v>73</v>
      </c>
      <c r="J13" s="273">
        <v>123</v>
      </c>
      <c r="K13" s="273">
        <v>146</v>
      </c>
      <c r="L13" s="273">
        <v>298</v>
      </c>
      <c r="M13" s="273">
        <v>203</v>
      </c>
      <c r="N13" s="273">
        <v>295</v>
      </c>
      <c r="O13" s="273">
        <v>276</v>
      </c>
      <c r="P13" s="273">
        <v>322</v>
      </c>
      <c r="Q13" s="273">
        <v>348</v>
      </c>
      <c r="R13" s="273">
        <v>579</v>
      </c>
      <c r="S13" s="273">
        <v>300</v>
      </c>
      <c r="T13" s="273">
        <v>226</v>
      </c>
      <c r="U13" s="273">
        <v>99</v>
      </c>
      <c r="V13" s="273">
        <v>354</v>
      </c>
      <c r="W13" s="273">
        <v>357</v>
      </c>
      <c r="X13" s="273">
        <v>253</v>
      </c>
      <c r="Y13" s="273">
        <v>225</v>
      </c>
      <c r="Z13" s="273">
        <v>315</v>
      </c>
      <c r="AA13" s="273">
        <v>257</v>
      </c>
      <c r="AB13" s="273">
        <v>176</v>
      </c>
      <c r="AC13" s="273">
        <v>180</v>
      </c>
      <c r="AD13" s="273">
        <v>412</v>
      </c>
      <c r="AE13" s="273">
        <v>314.39253000000002</v>
      </c>
      <c r="AF13" s="273">
        <v>210.65766500000001</v>
      </c>
      <c r="AG13" s="273">
        <v>170.03096100000002</v>
      </c>
      <c r="AH13" s="273">
        <v>292.96901861999999</v>
      </c>
      <c r="AI13" s="273">
        <v>348.07721600000002</v>
      </c>
      <c r="AJ13" s="273">
        <v>338.20597700000002</v>
      </c>
      <c r="AK13" s="273">
        <v>284.08111152999999</v>
      </c>
      <c r="AL13" s="273">
        <v>272.83274800000004</v>
      </c>
      <c r="AM13" s="273">
        <v>371.320356</v>
      </c>
      <c r="AN13" s="273">
        <v>242.621444</v>
      </c>
      <c r="AO13" s="273">
        <v>218.88385</v>
      </c>
      <c r="AP13" s="273">
        <v>528.57964585999991</v>
      </c>
      <c r="AQ13" s="273">
        <v>400.28262699999999</v>
      </c>
      <c r="AR13" s="273">
        <v>302.74114393000002</v>
      </c>
      <c r="AS13" s="273">
        <v>328.76291600000002</v>
      </c>
      <c r="AT13" s="273">
        <v>458.555813</v>
      </c>
      <c r="AU13" s="273">
        <v>397.33785950000004</v>
      </c>
      <c r="AV13" s="273">
        <v>303.84511302999999</v>
      </c>
      <c r="AW13" s="273">
        <v>181.86539918</v>
      </c>
      <c r="AX13" s="273">
        <v>358.35942340999998</v>
      </c>
      <c r="AY13" s="273">
        <v>388.56405695000001</v>
      </c>
      <c r="AZ13" s="273">
        <v>330.47641200999999</v>
      </c>
      <c r="BA13" s="273">
        <v>281.46091810999997</v>
      </c>
      <c r="BB13" s="273">
        <v>658.59734810999998</v>
      </c>
      <c r="BC13" s="273">
        <v>596.79064265</v>
      </c>
      <c r="BD13" s="273">
        <v>81.423133579999998</v>
      </c>
      <c r="BE13" s="273">
        <v>286.66849918000003</v>
      </c>
      <c r="BF13" s="273">
        <v>597.77859446000002</v>
      </c>
      <c r="BG13" s="273">
        <v>446.67474777000001</v>
      </c>
      <c r="BH13" s="273">
        <v>436.87000982999996</v>
      </c>
      <c r="BI13" s="273">
        <v>342.69205553</v>
      </c>
      <c r="BJ13" s="273">
        <v>778.1115069299999</v>
      </c>
      <c r="BK13" s="273">
        <v>813.11824294999997</v>
      </c>
      <c r="BL13" s="273">
        <v>791.21136236000007</v>
      </c>
      <c r="BM13" s="273">
        <v>535.77120009999999</v>
      </c>
      <c r="BN13" s="273">
        <v>716.09765902999993</v>
      </c>
      <c r="BO13" s="273">
        <v>648.35789800999999</v>
      </c>
      <c r="BP13" s="273">
        <v>324.09109078</v>
      </c>
      <c r="BQ13" s="273">
        <v>321.83552069000001</v>
      </c>
      <c r="BR13" s="273">
        <f t="shared" si="12"/>
        <v>2140.1008054100002</v>
      </c>
      <c r="BS13" s="273">
        <f t="shared" si="13"/>
        <v>1294.28450948</v>
      </c>
      <c r="BT13" s="273">
        <f t="shared" si="1"/>
        <v>1025</v>
      </c>
      <c r="BU13" s="273">
        <f t="shared" si="2"/>
        <v>988.05017462000001</v>
      </c>
      <c r="BV13" s="273">
        <f t="shared" si="3"/>
        <v>1243.1970525300001</v>
      </c>
      <c r="BW13" s="273">
        <f t="shared" si="4"/>
        <v>1361.40529586</v>
      </c>
      <c r="BX13" s="273">
        <f t="shared" si="5"/>
        <v>1490.34249993</v>
      </c>
      <c r="BY13" s="273">
        <f t="shared" si="6"/>
        <v>1241.4077951200002</v>
      </c>
      <c r="BZ13" s="273">
        <f t="shared" si="7"/>
        <v>1659.0987351799999</v>
      </c>
      <c r="CA13" s="273">
        <f t="shared" si="8"/>
        <v>1562.6608698700002</v>
      </c>
      <c r="CB13" s="273">
        <f t="shared" si="14"/>
        <v>2004.3483200599999</v>
      </c>
      <c r="CC13" s="531">
        <f t="shared" si="15"/>
        <v>2856.19846444</v>
      </c>
    </row>
    <row r="14" spans="1:231" ht="20" customHeight="1">
      <c r="A14" s="556">
        <v>6</v>
      </c>
      <c r="B14" s="426" t="str">
        <f>IF('1'!A1=1,D14,F14)</f>
        <v>Romania</v>
      </c>
      <c r="C14" s="239"/>
      <c r="D14" s="491" t="s">
        <v>320</v>
      </c>
      <c r="E14" s="429"/>
      <c r="F14" s="285" t="s">
        <v>88</v>
      </c>
      <c r="G14" s="273">
        <v>85</v>
      </c>
      <c r="H14" s="273">
        <v>165</v>
      </c>
      <c r="I14" s="273">
        <v>159</v>
      </c>
      <c r="J14" s="273">
        <v>213</v>
      </c>
      <c r="K14" s="273">
        <v>166</v>
      </c>
      <c r="L14" s="273">
        <v>268</v>
      </c>
      <c r="M14" s="273">
        <v>230</v>
      </c>
      <c r="N14" s="273">
        <v>159</v>
      </c>
      <c r="O14" s="273">
        <v>96</v>
      </c>
      <c r="P14" s="273">
        <v>127</v>
      </c>
      <c r="Q14" s="273">
        <v>107</v>
      </c>
      <c r="R14" s="273">
        <v>98</v>
      </c>
      <c r="S14" s="273">
        <v>100</v>
      </c>
      <c r="T14" s="273">
        <v>109</v>
      </c>
      <c r="U14" s="273">
        <v>113</v>
      </c>
      <c r="V14" s="273">
        <v>105</v>
      </c>
      <c r="W14" s="273">
        <v>103</v>
      </c>
      <c r="X14" s="273">
        <v>110</v>
      </c>
      <c r="Y14" s="273">
        <v>115</v>
      </c>
      <c r="Z14" s="273">
        <v>131</v>
      </c>
      <c r="AA14" s="273">
        <v>102</v>
      </c>
      <c r="AB14" s="273">
        <v>116</v>
      </c>
      <c r="AC14" s="273">
        <v>125</v>
      </c>
      <c r="AD14" s="273">
        <v>124</v>
      </c>
      <c r="AE14" s="273">
        <v>130.30396999999999</v>
      </c>
      <c r="AF14" s="273">
        <v>141.14503299999998</v>
      </c>
      <c r="AG14" s="273">
        <v>130.62115299999999</v>
      </c>
      <c r="AH14" s="273">
        <v>130.53177708999999</v>
      </c>
      <c r="AI14" s="273">
        <v>132.95681699999997</v>
      </c>
      <c r="AJ14" s="273">
        <v>139.07838799999999</v>
      </c>
      <c r="AK14" s="273">
        <v>156.81078893</v>
      </c>
      <c r="AL14" s="273">
        <v>159.36704200000003</v>
      </c>
      <c r="AM14" s="273">
        <v>172.503918</v>
      </c>
      <c r="AN14" s="273">
        <v>165.12731699999998</v>
      </c>
      <c r="AO14" s="273">
        <v>158.00971299999998</v>
      </c>
      <c r="AP14" s="273">
        <v>157.24644167999998</v>
      </c>
      <c r="AQ14" s="273">
        <v>166.70239900000001</v>
      </c>
      <c r="AR14" s="273">
        <v>177.29465906000001</v>
      </c>
      <c r="AS14" s="273">
        <v>172.45339000000001</v>
      </c>
      <c r="AT14" s="273">
        <v>165.45890800000001</v>
      </c>
      <c r="AU14" s="273">
        <v>202.61009973</v>
      </c>
      <c r="AV14" s="273">
        <v>160.36737814</v>
      </c>
      <c r="AW14" s="273">
        <v>191.57520108</v>
      </c>
      <c r="AX14" s="273">
        <v>232.44523454</v>
      </c>
      <c r="AY14" s="273">
        <v>217.17020488999998</v>
      </c>
      <c r="AZ14" s="273">
        <v>274.80496066000001</v>
      </c>
      <c r="BA14" s="273">
        <v>377.28346919000001</v>
      </c>
      <c r="BB14" s="273">
        <v>334.70380951000004</v>
      </c>
      <c r="BC14" s="273">
        <v>352.22079044999998</v>
      </c>
      <c r="BD14" s="273">
        <v>865.56598588999998</v>
      </c>
      <c r="BE14" s="273">
        <v>1225.08880748</v>
      </c>
      <c r="BF14" s="273">
        <v>1194.90443009</v>
      </c>
      <c r="BG14" s="273">
        <v>960.16104423999991</v>
      </c>
      <c r="BH14" s="273">
        <v>875.89164410000012</v>
      </c>
      <c r="BI14" s="273">
        <v>1061.9383437699998</v>
      </c>
      <c r="BJ14" s="273">
        <v>732.16505112000004</v>
      </c>
      <c r="BK14" s="273">
        <v>540.91604238000002</v>
      </c>
      <c r="BL14" s="273">
        <v>404.58529962</v>
      </c>
      <c r="BM14" s="273">
        <v>270.37148180999998</v>
      </c>
      <c r="BN14" s="273">
        <v>313.4480729</v>
      </c>
      <c r="BO14" s="273">
        <v>273.15708092</v>
      </c>
      <c r="BP14" s="273">
        <v>318.05520546000002</v>
      </c>
      <c r="BQ14" s="273">
        <v>344.34583614999997</v>
      </c>
      <c r="BR14" s="273">
        <f t="shared" si="12"/>
        <v>1215.87282381</v>
      </c>
      <c r="BS14" s="273">
        <f t="shared" si="13"/>
        <v>935.55812252999999</v>
      </c>
      <c r="BT14" s="273">
        <f t="shared" ref="BT14:BT22" si="16">AA14+AB14+AC14+AD14</f>
        <v>467</v>
      </c>
      <c r="BU14" s="273">
        <f t="shared" ref="BU14:BU22" si="17">AE14+AF14+AG14+AH14</f>
        <v>532.60193308999987</v>
      </c>
      <c r="BV14" s="273">
        <f t="shared" ref="BV14:BV22" si="18">AI14+AJ14+AK14+AL14</f>
        <v>588.21303592999993</v>
      </c>
      <c r="BW14" s="273">
        <f t="shared" ref="BW14:BW22" si="19">AM14+AN14+AO14+AP14</f>
        <v>652.88738967999984</v>
      </c>
      <c r="BX14" s="273">
        <f>AQ14+AR14+AS14+AT14</f>
        <v>681.90935606000016</v>
      </c>
      <c r="BY14" s="273">
        <f>AU14+AV14+AW14+AX14</f>
        <v>786.99791348999997</v>
      </c>
      <c r="BZ14" s="273">
        <f>AY14+AZ14+BA14+BB14</f>
        <v>1203.9624442499999</v>
      </c>
      <c r="CA14" s="273">
        <f t="shared" ref="CA14:CA22" si="20">BC14+BD14+BE14+BF14</f>
        <v>3637.78001391</v>
      </c>
      <c r="CB14" s="273">
        <f t="shared" si="14"/>
        <v>3630.1560832299997</v>
      </c>
      <c r="CC14" s="531">
        <f>BK14+BL14+BM14+BN14</f>
        <v>1529.3208967099999</v>
      </c>
    </row>
    <row r="15" spans="1:231" ht="20" customHeight="1">
      <c r="A15" s="556">
        <v>7</v>
      </c>
      <c r="B15" s="426" t="str">
        <f>IF('1'!A1=1,D15,F15)</f>
        <v>Bulgaria</v>
      </c>
      <c r="C15" s="427"/>
      <c r="D15" s="492" t="s">
        <v>323</v>
      </c>
      <c r="E15" s="430"/>
      <c r="F15" s="501" t="s">
        <v>90</v>
      </c>
      <c r="G15" s="273">
        <v>104</v>
      </c>
      <c r="H15" s="273">
        <v>96</v>
      </c>
      <c r="I15" s="273">
        <v>113</v>
      </c>
      <c r="J15" s="273">
        <v>135</v>
      </c>
      <c r="K15" s="273">
        <v>182</v>
      </c>
      <c r="L15" s="273">
        <v>219</v>
      </c>
      <c r="M15" s="273">
        <v>181</v>
      </c>
      <c r="N15" s="273">
        <v>168</v>
      </c>
      <c r="O15" s="273">
        <v>132</v>
      </c>
      <c r="P15" s="273">
        <v>169</v>
      </c>
      <c r="Q15" s="273">
        <v>135</v>
      </c>
      <c r="R15" s="273">
        <v>130</v>
      </c>
      <c r="S15" s="273">
        <v>136</v>
      </c>
      <c r="T15" s="273">
        <v>129</v>
      </c>
      <c r="U15" s="273">
        <v>168</v>
      </c>
      <c r="V15" s="273">
        <v>152</v>
      </c>
      <c r="W15" s="273">
        <v>165</v>
      </c>
      <c r="X15" s="273">
        <v>161</v>
      </c>
      <c r="Y15" s="273">
        <v>123</v>
      </c>
      <c r="Z15" s="273">
        <v>98</v>
      </c>
      <c r="AA15" s="273">
        <v>98</v>
      </c>
      <c r="AB15" s="273">
        <v>87</v>
      </c>
      <c r="AC15" s="273">
        <v>141</v>
      </c>
      <c r="AD15" s="273">
        <v>93</v>
      </c>
      <c r="AE15" s="273">
        <v>91.85576300000001</v>
      </c>
      <c r="AF15" s="273">
        <v>111.06930100000001</v>
      </c>
      <c r="AG15" s="273">
        <v>102.965576</v>
      </c>
      <c r="AH15" s="273">
        <v>110.58439899</v>
      </c>
      <c r="AI15" s="273">
        <v>105.387062</v>
      </c>
      <c r="AJ15" s="273">
        <v>86.041744999999992</v>
      </c>
      <c r="AK15" s="273">
        <v>106.82662558</v>
      </c>
      <c r="AL15" s="273">
        <v>130.335916</v>
      </c>
      <c r="AM15" s="273">
        <v>143.35579000000001</v>
      </c>
      <c r="AN15" s="273">
        <v>124.319562</v>
      </c>
      <c r="AO15" s="273">
        <v>125.797546</v>
      </c>
      <c r="AP15" s="273">
        <v>117.58593369</v>
      </c>
      <c r="AQ15" s="273">
        <v>122.85866300000001</v>
      </c>
      <c r="AR15" s="273">
        <v>123.49759208</v>
      </c>
      <c r="AS15" s="273">
        <v>112.841717</v>
      </c>
      <c r="AT15" s="273">
        <v>108.449416</v>
      </c>
      <c r="AU15" s="273">
        <v>126.04882253</v>
      </c>
      <c r="AV15" s="273">
        <v>94.10108077000001</v>
      </c>
      <c r="AW15" s="273">
        <v>114.79281517000001</v>
      </c>
      <c r="AX15" s="273">
        <v>161.30872256000001</v>
      </c>
      <c r="AY15" s="273">
        <v>154.89269851</v>
      </c>
      <c r="AZ15" s="273">
        <v>175.19902844000001</v>
      </c>
      <c r="BA15" s="273">
        <v>262.64044065999997</v>
      </c>
      <c r="BB15" s="273">
        <v>214.61634035999998</v>
      </c>
      <c r="BC15" s="273">
        <v>204.22188123000001</v>
      </c>
      <c r="BD15" s="273">
        <v>511.18239889</v>
      </c>
      <c r="BE15" s="273">
        <v>341.42509848999998</v>
      </c>
      <c r="BF15" s="273">
        <v>360.18239299999999</v>
      </c>
      <c r="BG15" s="273">
        <v>194.60198811999999</v>
      </c>
      <c r="BH15" s="273">
        <v>207.95302686000002</v>
      </c>
      <c r="BI15" s="273">
        <v>270.86294452999999</v>
      </c>
      <c r="BJ15" s="273">
        <v>231.16711607000002</v>
      </c>
      <c r="BK15" s="273">
        <v>290.95647265999997</v>
      </c>
      <c r="BL15" s="273">
        <v>280.76021889999998</v>
      </c>
      <c r="BM15" s="273">
        <v>299.96564480000001</v>
      </c>
      <c r="BN15" s="273">
        <v>258.36528234000002</v>
      </c>
      <c r="BO15" s="273">
        <v>286.86033454</v>
      </c>
      <c r="BP15" s="273">
        <v>270.11779933000003</v>
      </c>
      <c r="BQ15" s="273">
        <v>212.13212722000003</v>
      </c>
      <c r="BR15" s="273">
        <f t="shared" si="12"/>
        <v>871.68233635999991</v>
      </c>
      <c r="BS15" s="273">
        <f t="shared" si="13"/>
        <v>769.11026108999999</v>
      </c>
      <c r="BT15" s="273">
        <f t="shared" si="16"/>
        <v>419</v>
      </c>
      <c r="BU15" s="273">
        <f t="shared" si="17"/>
        <v>416.47503899000003</v>
      </c>
      <c r="BV15" s="273">
        <f t="shared" si="18"/>
        <v>428.59134857999999</v>
      </c>
      <c r="BW15" s="273">
        <f t="shared" si="19"/>
        <v>511.05883169000003</v>
      </c>
      <c r="BX15" s="273">
        <f>AQ15+AR15+AS15+AT15</f>
        <v>467.64738807999998</v>
      </c>
      <c r="BY15" s="273">
        <f>AU15+AV15+AW15+AX15</f>
        <v>496.25144103000002</v>
      </c>
      <c r="BZ15" s="273">
        <f>AY15+AZ15+BA15+BB15</f>
        <v>807.34850797000001</v>
      </c>
      <c r="CA15" s="273">
        <f t="shared" si="20"/>
        <v>1417.0117716100001</v>
      </c>
      <c r="CB15" s="273">
        <f t="shared" si="14"/>
        <v>904.58507557999997</v>
      </c>
      <c r="CC15" s="531">
        <f t="shared" si="15"/>
        <v>1130.0476186999999</v>
      </c>
    </row>
    <row r="16" spans="1:231" ht="20" customHeight="1">
      <c r="A16" s="425">
        <v>8</v>
      </c>
      <c r="B16" s="426" t="str">
        <f>IF('1'!A1=1,D16,F16)</f>
        <v>Slovakia</v>
      </c>
      <c r="C16" s="239"/>
      <c r="D16" s="491" t="s">
        <v>322</v>
      </c>
      <c r="E16" s="429"/>
      <c r="F16" s="285" t="s">
        <v>93</v>
      </c>
      <c r="G16" s="273">
        <v>105</v>
      </c>
      <c r="H16" s="273">
        <v>127</v>
      </c>
      <c r="I16" s="273">
        <v>127</v>
      </c>
      <c r="J16" s="273">
        <v>165</v>
      </c>
      <c r="K16" s="273">
        <v>203</v>
      </c>
      <c r="L16" s="273">
        <v>229</v>
      </c>
      <c r="M16" s="273">
        <v>200</v>
      </c>
      <c r="N16" s="273">
        <v>170</v>
      </c>
      <c r="O16" s="273">
        <v>148</v>
      </c>
      <c r="P16" s="273">
        <v>167</v>
      </c>
      <c r="Q16" s="273">
        <v>140</v>
      </c>
      <c r="R16" s="273">
        <v>126</v>
      </c>
      <c r="S16" s="273">
        <v>140</v>
      </c>
      <c r="T16" s="273">
        <v>207</v>
      </c>
      <c r="U16" s="273">
        <v>133</v>
      </c>
      <c r="V16" s="273">
        <v>172</v>
      </c>
      <c r="W16" s="273">
        <v>166</v>
      </c>
      <c r="X16" s="273">
        <v>152</v>
      </c>
      <c r="Y16" s="273">
        <v>138</v>
      </c>
      <c r="Z16" s="273">
        <v>109</v>
      </c>
      <c r="AA16" s="273">
        <v>102</v>
      </c>
      <c r="AB16" s="273">
        <v>94</v>
      </c>
      <c r="AC16" s="273">
        <v>88</v>
      </c>
      <c r="AD16" s="273">
        <v>88</v>
      </c>
      <c r="AE16" s="273">
        <v>77.344836000000001</v>
      </c>
      <c r="AF16" s="273">
        <v>83.928339000000008</v>
      </c>
      <c r="AG16" s="273">
        <v>98.095979</v>
      </c>
      <c r="AH16" s="273">
        <v>115.29905714</v>
      </c>
      <c r="AI16" s="273">
        <v>111.59370800000001</v>
      </c>
      <c r="AJ16" s="273">
        <v>126.675764</v>
      </c>
      <c r="AK16" s="273">
        <v>144.16503226</v>
      </c>
      <c r="AL16" s="273">
        <v>171.45482000000001</v>
      </c>
      <c r="AM16" s="273">
        <v>209.79074599999998</v>
      </c>
      <c r="AN16" s="273">
        <v>171.757282</v>
      </c>
      <c r="AO16" s="273">
        <v>174.97380700000002</v>
      </c>
      <c r="AP16" s="273">
        <v>156.92714973</v>
      </c>
      <c r="AQ16" s="273">
        <v>164.431883</v>
      </c>
      <c r="AR16" s="273">
        <v>164.30802062000001</v>
      </c>
      <c r="AS16" s="273">
        <v>122.686626</v>
      </c>
      <c r="AT16" s="273">
        <v>100.356672</v>
      </c>
      <c r="AU16" s="273">
        <v>118.10367671999998</v>
      </c>
      <c r="AV16" s="273">
        <v>75.771714989999992</v>
      </c>
      <c r="AW16" s="273">
        <v>79.125385800000004</v>
      </c>
      <c r="AX16" s="273">
        <v>81.676089969999992</v>
      </c>
      <c r="AY16" s="273">
        <v>127.32907969999999</v>
      </c>
      <c r="AZ16" s="273">
        <v>262.14996263</v>
      </c>
      <c r="BA16" s="273">
        <v>340.62383906999997</v>
      </c>
      <c r="BB16" s="273">
        <v>193.77372381000001</v>
      </c>
      <c r="BC16" s="273">
        <v>270.91681861999996</v>
      </c>
      <c r="BD16" s="273">
        <v>478.75289828999996</v>
      </c>
      <c r="BE16" s="273">
        <v>397.46683838000001</v>
      </c>
      <c r="BF16" s="273">
        <v>284.67650990999999</v>
      </c>
      <c r="BG16" s="273">
        <v>288.81651785999998</v>
      </c>
      <c r="BH16" s="273">
        <v>313.32660292000003</v>
      </c>
      <c r="BI16" s="273">
        <v>229.70596360999997</v>
      </c>
      <c r="BJ16" s="273">
        <v>223.06240579000001</v>
      </c>
      <c r="BK16" s="273">
        <v>252.14804855</v>
      </c>
      <c r="BL16" s="273">
        <v>235.04972584000001</v>
      </c>
      <c r="BM16" s="273">
        <v>205.46424772</v>
      </c>
      <c r="BN16" s="273">
        <v>204.54697449</v>
      </c>
      <c r="BO16" s="273">
        <v>218.06996341000001</v>
      </c>
      <c r="BP16" s="273">
        <v>243.58102329000002</v>
      </c>
      <c r="BQ16" s="273">
        <v>214.25580490000002</v>
      </c>
      <c r="BR16" s="273">
        <f t="shared" si="12"/>
        <v>692.66202210999995</v>
      </c>
      <c r="BS16" s="273">
        <f t="shared" si="13"/>
        <v>675.90679160000002</v>
      </c>
      <c r="BT16" s="273">
        <f t="shared" si="16"/>
        <v>372</v>
      </c>
      <c r="BU16" s="273">
        <f t="shared" si="17"/>
        <v>374.66821113999998</v>
      </c>
      <c r="BV16" s="273">
        <f t="shared" si="18"/>
        <v>553.88932426000008</v>
      </c>
      <c r="BW16" s="273">
        <f t="shared" si="19"/>
        <v>713.44898473000001</v>
      </c>
      <c r="BX16" s="273">
        <f t="shared" ref="BX16" si="21">AQ16+AR16+AS16+AT16</f>
        <v>551.78320162</v>
      </c>
      <c r="BY16" s="273">
        <f t="shared" ref="BY16" si="22">AU16+AV16+AW16+AX16</f>
        <v>354.67686747999994</v>
      </c>
      <c r="BZ16" s="273">
        <f t="shared" ref="BZ16" si="23">AY16+AZ16+BA16+BB16</f>
        <v>923.87660520999987</v>
      </c>
      <c r="CA16" s="273">
        <f t="shared" si="20"/>
        <v>1431.8130652</v>
      </c>
      <c r="CB16" s="273">
        <f t="shared" si="14"/>
        <v>1054.9114901799999</v>
      </c>
      <c r="CC16" s="531">
        <f>BK16+BL16+BM16+BN16</f>
        <v>897.20899659999998</v>
      </c>
    </row>
    <row r="17" spans="1:226" ht="20" customHeight="1">
      <c r="A17" s="425">
        <v>9</v>
      </c>
      <c r="B17" s="426" t="str">
        <f>IF('1'!A1=1,D17,F17)</f>
        <v>Czech Republic</v>
      </c>
      <c r="C17" s="239"/>
      <c r="D17" s="491" t="s">
        <v>324</v>
      </c>
      <c r="E17" s="429"/>
      <c r="F17" s="285" t="s">
        <v>91</v>
      </c>
      <c r="G17" s="273">
        <v>85</v>
      </c>
      <c r="H17" s="273">
        <v>175</v>
      </c>
      <c r="I17" s="273">
        <v>138</v>
      </c>
      <c r="J17" s="273">
        <v>155</v>
      </c>
      <c r="K17" s="273">
        <v>176</v>
      </c>
      <c r="L17" s="273">
        <v>207</v>
      </c>
      <c r="M17" s="273">
        <v>207</v>
      </c>
      <c r="N17" s="273">
        <v>169</v>
      </c>
      <c r="O17" s="273">
        <v>151</v>
      </c>
      <c r="P17" s="273">
        <v>177</v>
      </c>
      <c r="Q17" s="273">
        <v>153</v>
      </c>
      <c r="R17" s="273">
        <v>132</v>
      </c>
      <c r="S17" s="273">
        <v>154</v>
      </c>
      <c r="T17" s="273">
        <v>183</v>
      </c>
      <c r="U17" s="273">
        <v>155</v>
      </c>
      <c r="V17" s="273">
        <v>178</v>
      </c>
      <c r="W17" s="273">
        <v>196</v>
      </c>
      <c r="X17" s="273">
        <v>174</v>
      </c>
      <c r="Y17" s="273">
        <v>131</v>
      </c>
      <c r="Z17" s="273">
        <v>115</v>
      </c>
      <c r="AA17" s="273">
        <v>94</v>
      </c>
      <c r="AB17" s="273">
        <v>90</v>
      </c>
      <c r="AC17" s="273">
        <v>96</v>
      </c>
      <c r="AD17" s="273">
        <v>99</v>
      </c>
      <c r="AE17" s="273">
        <v>79.714835000000008</v>
      </c>
      <c r="AF17" s="273">
        <v>110.59625800000001</v>
      </c>
      <c r="AG17" s="273">
        <v>112.549183</v>
      </c>
      <c r="AH17" s="273">
        <v>104.50373238</v>
      </c>
      <c r="AI17" s="273">
        <v>124.854704</v>
      </c>
      <c r="AJ17" s="273">
        <v>130.07566399999999</v>
      </c>
      <c r="AK17" s="273">
        <v>125.01695462999999</v>
      </c>
      <c r="AL17" s="273">
        <v>149.902603</v>
      </c>
      <c r="AM17" s="273">
        <v>155.76167999999998</v>
      </c>
      <c r="AN17" s="273">
        <v>156.09222600000001</v>
      </c>
      <c r="AO17" s="273">
        <v>169.439877</v>
      </c>
      <c r="AP17" s="273">
        <v>160.51634797</v>
      </c>
      <c r="AQ17" s="273">
        <v>176.39533399999999</v>
      </c>
      <c r="AR17" s="273">
        <v>177.78326306999998</v>
      </c>
      <c r="AS17" s="273">
        <v>164.06032300000001</v>
      </c>
      <c r="AT17" s="273">
        <v>149.15520000000001</v>
      </c>
      <c r="AU17" s="273">
        <v>124.81679439</v>
      </c>
      <c r="AV17" s="273">
        <v>138.03805101</v>
      </c>
      <c r="AW17" s="273">
        <v>148.25555445000001</v>
      </c>
      <c r="AX17" s="273">
        <v>195.48057476</v>
      </c>
      <c r="AY17" s="273">
        <v>234.16489329999999</v>
      </c>
      <c r="AZ17" s="273">
        <v>328.87735358999998</v>
      </c>
      <c r="BA17" s="273">
        <v>331.93131434999998</v>
      </c>
      <c r="BB17" s="273">
        <v>209.01463436999998</v>
      </c>
      <c r="BC17" s="273">
        <v>233.20948632</v>
      </c>
      <c r="BD17" s="273">
        <v>329.06357559999998</v>
      </c>
      <c r="BE17" s="273">
        <v>252.34787640000002</v>
      </c>
      <c r="BF17" s="273">
        <v>221.15770707999997</v>
      </c>
      <c r="BG17" s="273">
        <v>234.70894358999999</v>
      </c>
      <c r="BH17" s="273">
        <v>245.47722603</v>
      </c>
      <c r="BI17" s="273">
        <v>192.21830277000001</v>
      </c>
      <c r="BJ17" s="273">
        <v>175.42589097000001</v>
      </c>
      <c r="BK17" s="273">
        <v>188.49536305000001</v>
      </c>
      <c r="BL17" s="273">
        <v>163.69965789</v>
      </c>
      <c r="BM17" s="273">
        <v>198.38485986000001</v>
      </c>
      <c r="BN17" s="273">
        <v>188.15688280000001</v>
      </c>
      <c r="BO17" s="273">
        <v>193.60522374999999</v>
      </c>
      <c r="BP17" s="273">
        <v>193.45348657</v>
      </c>
      <c r="BQ17" s="273">
        <v>208.33895806999999</v>
      </c>
      <c r="BR17" s="273">
        <f t="shared" si="12"/>
        <v>550.57988079999996</v>
      </c>
      <c r="BS17" s="273">
        <f t="shared" si="13"/>
        <v>595.39766839000004</v>
      </c>
      <c r="BT17" s="273">
        <f t="shared" si="16"/>
        <v>379</v>
      </c>
      <c r="BU17" s="273">
        <f t="shared" si="17"/>
        <v>407.36400837999997</v>
      </c>
      <c r="BV17" s="273">
        <f t="shared" si="18"/>
        <v>529.84992562999992</v>
      </c>
      <c r="BW17" s="273">
        <f t="shared" si="19"/>
        <v>641.81013096999993</v>
      </c>
      <c r="BX17" s="273">
        <f>AQ17+AR17+AS17+AT17</f>
        <v>667.39412006999999</v>
      </c>
      <c r="BY17" s="273">
        <f>AU17+AV17+AW17+AX17</f>
        <v>606.59097460999999</v>
      </c>
      <c r="BZ17" s="273">
        <f t="shared" ref="BZ17:BZ22" si="24">AY17+AZ17+BA17+BB17</f>
        <v>1103.98819561</v>
      </c>
      <c r="CA17" s="273">
        <f t="shared" si="20"/>
        <v>1035.7786454</v>
      </c>
      <c r="CB17" s="273">
        <f t="shared" si="14"/>
        <v>847.83036336000009</v>
      </c>
      <c r="CC17" s="531">
        <f>BK17+BL17+BM17+BN17</f>
        <v>738.7367635999999</v>
      </c>
    </row>
    <row r="18" spans="1:226" ht="20" customHeight="1">
      <c r="A18" s="126">
        <v>10</v>
      </c>
      <c r="B18" s="127" t="str">
        <f>IF('1'!A1=1,D18,F18)</f>
        <v>France</v>
      </c>
      <c r="C18" s="228"/>
      <c r="D18" s="343" t="s">
        <v>328</v>
      </c>
      <c r="E18" s="343"/>
      <c r="F18" s="502" t="s">
        <v>92</v>
      </c>
      <c r="G18" s="264">
        <v>52</v>
      </c>
      <c r="H18" s="264">
        <v>79</v>
      </c>
      <c r="I18" s="264">
        <v>155</v>
      </c>
      <c r="J18" s="264">
        <v>148</v>
      </c>
      <c r="K18" s="264">
        <v>184</v>
      </c>
      <c r="L18" s="264">
        <v>95</v>
      </c>
      <c r="M18" s="264">
        <v>118</v>
      </c>
      <c r="N18" s="264">
        <v>127</v>
      </c>
      <c r="O18" s="265">
        <v>76</v>
      </c>
      <c r="P18" s="265">
        <v>119</v>
      </c>
      <c r="Q18" s="265">
        <v>159</v>
      </c>
      <c r="R18" s="265">
        <v>158</v>
      </c>
      <c r="S18" s="264">
        <v>204</v>
      </c>
      <c r="T18" s="264">
        <v>92</v>
      </c>
      <c r="U18" s="264">
        <v>146</v>
      </c>
      <c r="V18" s="264">
        <v>214</v>
      </c>
      <c r="W18" s="264">
        <v>113</v>
      </c>
      <c r="X18" s="264">
        <v>131</v>
      </c>
      <c r="Y18" s="264">
        <v>129</v>
      </c>
      <c r="Z18" s="266">
        <v>125</v>
      </c>
      <c r="AA18" s="266">
        <v>73</v>
      </c>
      <c r="AB18" s="266">
        <v>78</v>
      </c>
      <c r="AC18" s="266">
        <v>179</v>
      </c>
      <c r="AD18" s="266">
        <v>138</v>
      </c>
      <c r="AE18" s="266">
        <v>98.832028999999991</v>
      </c>
      <c r="AF18" s="266">
        <v>103.27506</v>
      </c>
      <c r="AG18" s="266">
        <v>107.671442</v>
      </c>
      <c r="AH18" s="266">
        <v>108.45653023999999</v>
      </c>
      <c r="AI18" s="266">
        <v>83.484082000000001</v>
      </c>
      <c r="AJ18" s="266">
        <v>104.410284</v>
      </c>
      <c r="AK18" s="266">
        <v>103.37278899999998</v>
      </c>
      <c r="AL18" s="266">
        <v>83.741835999999992</v>
      </c>
      <c r="AM18" s="266">
        <v>100.872603</v>
      </c>
      <c r="AN18" s="266">
        <v>89.545625000000001</v>
      </c>
      <c r="AO18" s="266">
        <v>160.57595699999999</v>
      </c>
      <c r="AP18" s="266">
        <v>138.92332299</v>
      </c>
      <c r="AQ18" s="266">
        <v>87.199183000000005</v>
      </c>
      <c r="AR18" s="266">
        <v>99.184546029999993</v>
      </c>
      <c r="AS18" s="266">
        <v>199.028221</v>
      </c>
      <c r="AT18" s="266">
        <v>163.47343900000001</v>
      </c>
      <c r="AU18" s="266">
        <v>106.50621931000001</v>
      </c>
      <c r="AV18" s="266">
        <v>103.11619495999999</v>
      </c>
      <c r="AW18" s="266">
        <v>132.36813234000002</v>
      </c>
      <c r="AX18" s="266">
        <v>195.51089537000001</v>
      </c>
      <c r="AY18" s="266">
        <v>166.48721168</v>
      </c>
      <c r="AZ18" s="266">
        <v>163.73795952999998</v>
      </c>
      <c r="BA18" s="266">
        <v>212.40870109999997</v>
      </c>
      <c r="BB18" s="266">
        <v>302.88615680999999</v>
      </c>
      <c r="BC18" s="266">
        <v>156.84475885000001</v>
      </c>
      <c r="BD18" s="266">
        <v>99.027941209999994</v>
      </c>
      <c r="BE18" s="266">
        <v>141.71569933999999</v>
      </c>
      <c r="BF18" s="266">
        <v>160.89162085999999</v>
      </c>
      <c r="BG18" s="266">
        <v>92.143592619999993</v>
      </c>
      <c r="BH18" s="266">
        <v>106.72075237999999</v>
      </c>
      <c r="BI18" s="266">
        <v>134.50403813</v>
      </c>
      <c r="BJ18" s="266">
        <v>137.72935799999999</v>
      </c>
      <c r="BK18" s="266">
        <v>144.75841192999999</v>
      </c>
      <c r="BL18" s="266">
        <v>134.91371323999999</v>
      </c>
      <c r="BM18" s="266">
        <v>200.80131071</v>
      </c>
      <c r="BN18" s="266">
        <v>234.74860247999999</v>
      </c>
      <c r="BO18" s="266">
        <v>239.71118331999998</v>
      </c>
      <c r="BP18" s="266">
        <v>146.88936128</v>
      </c>
      <c r="BQ18" s="266">
        <v>152.53850238000001</v>
      </c>
      <c r="BR18" s="273">
        <f t="shared" si="12"/>
        <v>480.47343587999995</v>
      </c>
      <c r="BS18" s="273">
        <f t="shared" si="13"/>
        <v>539.13904697999999</v>
      </c>
      <c r="BT18" s="266">
        <f t="shared" si="16"/>
        <v>468</v>
      </c>
      <c r="BU18" s="266">
        <f t="shared" si="17"/>
        <v>418.23506123999999</v>
      </c>
      <c r="BV18" s="266">
        <f t="shared" si="18"/>
        <v>375.00899099999998</v>
      </c>
      <c r="BW18" s="266">
        <f t="shared" si="19"/>
        <v>489.91750798999999</v>
      </c>
      <c r="BX18" s="266">
        <f t="shared" ref="BX18" si="25">AQ18+AR18+AS18+AT18</f>
        <v>548.88538902999994</v>
      </c>
      <c r="BY18" s="266">
        <f t="shared" ref="BY18" si="26">AU18+AV18+AW18+AX18</f>
        <v>537.50144197999998</v>
      </c>
      <c r="BZ18" s="266">
        <f t="shared" si="24"/>
        <v>845.52002912</v>
      </c>
      <c r="CA18" s="266">
        <f t="shared" si="20"/>
        <v>558.48002025999995</v>
      </c>
      <c r="CB18" s="273">
        <f t="shared" si="14"/>
        <v>471.09774112999997</v>
      </c>
      <c r="CC18" s="531">
        <f t="shared" si="15"/>
        <v>715.22203835999994</v>
      </c>
    </row>
    <row r="19" spans="1:226" ht="20" customHeight="1">
      <c r="A19" s="126">
        <v>11</v>
      </c>
      <c r="B19" s="127" t="str">
        <f>IF('1'!A1=1,D19,F19)</f>
        <v>Lithuania</v>
      </c>
      <c r="C19" s="228"/>
      <c r="D19" s="343" t="s">
        <v>326</v>
      </c>
      <c r="E19" s="343"/>
      <c r="F19" s="502" t="s">
        <v>96</v>
      </c>
      <c r="G19" s="264">
        <v>46</v>
      </c>
      <c r="H19" s="264">
        <v>47</v>
      </c>
      <c r="I19" s="264">
        <v>63</v>
      </c>
      <c r="J19" s="264">
        <v>93</v>
      </c>
      <c r="K19" s="264">
        <v>80</v>
      </c>
      <c r="L19" s="264">
        <v>72</v>
      </c>
      <c r="M19" s="264">
        <v>81</v>
      </c>
      <c r="N19" s="264">
        <v>63</v>
      </c>
      <c r="O19" s="265">
        <v>54</v>
      </c>
      <c r="P19" s="265">
        <v>67</v>
      </c>
      <c r="Q19" s="265">
        <v>70</v>
      </c>
      <c r="R19" s="265">
        <v>75</v>
      </c>
      <c r="S19" s="264">
        <v>100</v>
      </c>
      <c r="T19" s="264">
        <v>62</v>
      </c>
      <c r="U19" s="264">
        <v>65</v>
      </c>
      <c r="V19" s="264">
        <v>85</v>
      </c>
      <c r="W19" s="264">
        <v>92</v>
      </c>
      <c r="X19" s="264">
        <v>99</v>
      </c>
      <c r="Y19" s="264">
        <v>84</v>
      </c>
      <c r="Z19" s="266">
        <v>75</v>
      </c>
      <c r="AA19" s="266">
        <v>50</v>
      </c>
      <c r="AB19" s="266">
        <v>50</v>
      </c>
      <c r="AC19" s="266">
        <v>63</v>
      </c>
      <c r="AD19" s="266">
        <v>59</v>
      </c>
      <c r="AE19" s="266">
        <v>53.277508999999995</v>
      </c>
      <c r="AF19" s="266">
        <v>47.585654000000005</v>
      </c>
      <c r="AG19" s="266">
        <v>66.400526999999997</v>
      </c>
      <c r="AH19" s="266">
        <v>72.96731410000001</v>
      </c>
      <c r="AI19" s="266">
        <v>83.105588999999995</v>
      </c>
      <c r="AJ19" s="266">
        <v>92.679847000000009</v>
      </c>
      <c r="AK19" s="266">
        <v>103.80509168</v>
      </c>
      <c r="AL19" s="266">
        <v>79.472273000000001</v>
      </c>
      <c r="AM19" s="266">
        <v>77.324715999999995</v>
      </c>
      <c r="AN19" s="266">
        <v>72.899507</v>
      </c>
      <c r="AO19" s="266">
        <v>87.813700999999995</v>
      </c>
      <c r="AP19" s="266">
        <v>91.876835390000011</v>
      </c>
      <c r="AQ19" s="266">
        <v>101.930857</v>
      </c>
      <c r="AR19" s="266">
        <v>98.562542010000001</v>
      </c>
      <c r="AS19" s="266">
        <v>97.966352000000001</v>
      </c>
      <c r="AT19" s="266">
        <v>97.017621000000005</v>
      </c>
      <c r="AU19" s="266">
        <v>100.68303412</v>
      </c>
      <c r="AV19" s="266">
        <v>93.378984800000012</v>
      </c>
      <c r="AW19" s="266">
        <v>105.62872843</v>
      </c>
      <c r="AX19" s="266">
        <v>120.17570336999999</v>
      </c>
      <c r="AY19" s="266">
        <v>103.9243793</v>
      </c>
      <c r="AZ19" s="266">
        <v>122.92861787</v>
      </c>
      <c r="BA19" s="266">
        <v>174.82515522</v>
      </c>
      <c r="BB19" s="266">
        <v>142.47418390999999</v>
      </c>
      <c r="BC19" s="266">
        <v>131.59741184999999</v>
      </c>
      <c r="BD19" s="266">
        <v>159.51701550000001</v>
      </c>
      <c r="BE19" s="266">
        <v>182.07484081999999</v>
      </c>
      <c r="BF19" s="266">
        <v>164.49063773999998</v>
      </c>
      <c r="BG19" s="266">
        <v>154.19268090000003</v>
      </c>
      <c r="BH19" s="266">
        <v>151.92707221000001</v>
      </c>
      <c r="BI19" s="266">
        <v>171.71122887999999</v>
      </c>
      <c r="BJ19" s="266">
        <v>148.33204975000001</v>
      </c>
      <c r="BK19" s="266">
        <v>119.13599926000001</v>
      </c>
      <c r="BL19" s="266">
        <v>132.45544794</v>
      </c>
      <c r="BM19" s="266">
        <v>159.44040246</v>
      </c>
      <c r="BN19" s="266">
        <v>159.29957893</v>
      </c>
      <c r="BO19" s="266">
        <v>160.61785071</v>
      </c>
      <c r="BP19" s="266">
        <v>171.37201976</v>
      </c>
      <c r="BQ19" s="266">
        <v>169.25546523999998</v>
      </c>
      <c r="BR19" s="273">
        <f t="shared" si="12"/>
        <v>411.03184966000003</v>
      </c>
      <c r="BS19" s="273">
        <f t="shared" si="13"/>
        <v>501.24533571000001</v>
      </c>
      <c r="BT19" s="266">
        <f t="shared" si="16"/>
        <v>222</v>
      </c>
      <c r="BU19" s="266">
        <f t="shared" si="17"/>
        <v>240.23100410000001</v>
      </c>
      <c r="BV19" s="266">
        <f t="shared" si="18"/>
        <v>359.06280068000001</v>
      </c>
      <c r="BW19" s="266">
        <f t="shared" si="19"/>
        <v>329.91475938999997</v>
      </c>
      <c r="BX19" s="266">
        <f>AQ19+AR19+AS19+AT19</f>
        <v>395.47737201000001</v>
      </c>
      <c r="BY19" s="266">
        <f>AU19+AV19+AW19+AX19</f>
        <v>419.86645072000005</v>
      </c>
      <c r="BZ19" s="266">
        <f t="shared" si="24"/>
        <v>544.1523363</v>
      </c>
      <c r="CA19" s="266">
        <f t="shared" si="20"/>
        <v>637.67990591</v>
      </c>
      <c r="CB19" s="273">
        <f t="shared" si="14"/>
        <v>626.16303174000006</v>
      </c>
      <c r="CC19" s="531">
        <f t="shared" si="15"/>
        <v>570.33142859000009</v>
      </c>
    </row>
    <row r="20" spans="1:226" ht="20" customHeight="1">
      <c r="A20" s="126">
        <v>12</v>
      </c>
      <c r="B20" s="127" t="str">
        <f>IF('1'!A1=1,D20,F20)</f>
        <v>Belgium</v>
      </c>
      <c r="C20" s="228"/>
      <c r="D20" s="343" t="s">
        <v>310</v>
      </c>
      <c r="E20" s="343"/>
      <c r="F20" s="502" t="s">
        <v>98</v>
      </c>
      <c r="G20" s="264">
        <v>52</v>
      </c>
      <c r="H20" s="264">
        <v>51</v>
      </c>
      <c r="I20" s="264">
        <v>66</v>
      </c>
      <c r="J20" s="264">
        <v>156</v>
      </c>
      <c r="K20" s="264">
        <v>84</v>
      </c>
      <c r="L20" s="264">
        <v>87</v>
      </c>
      <c r="M20" s="264">
        <v>86</v>
      </c>
      <c r="N20" s="264">
        <v>101</v>
      </c>
      <c r="O20" s="265">
        <v>42</v>
      </c>
      <c r="P20" s="265">
        <v>85</v>
      </c>
      <c r="Q20" s="265">
        <v>137</v>
      </c>
      <c r="R20" s="265">
        <v>162</v>
      </c>
      <c r="S20" s="264">
        <v>91</v>
      </c>
      <c r="T20" s="264">
        <v>57</v>
      </c>
      <c r="U20" s="264">
        <v>106</v>
      </c>
      <c r="V20" s="264">
        <v>105</v>
      </c>
      <c r="W20" s="264">
        <v>90</v>
      </c>
      <c r="X20" s="264">
        <v>93</v>
      </c>
      <c r="Y20" s="264">
        <v>131</v>
      </c>
      <c r="Z20" s="266">
        <v>80</v>
      </c>
      <c r="AA20" s="266">
        <v>45</v>
      </c>
      <c r="AB20" s="266">
        <v>33</v>
      </c>
      <c r="AC20" s="266">
        <v>132</v>
      </c>
      <c r="AD20" s="266">
        <v>64</v>
      </c>
      <c r="AE20" s="266">
        <v>39.275709999999997</v>
      </c>
      <c r="AF20" s="266">
        <v>33.165389000000005</v>
      </c>
      <c r="AG20" s="266">
        <v>100.680209</v>
      </c>
      <c r="AH20" s="266">
        <v>50.08021377</v>
      </c>
      <c r="AI20" s="266">
        <v>65.150492</v>
      </c>
      <c r="AJ20" s="266">
        <v>67.870808000000011</v>
      </c>
      <c r="AK20" s="266">
        <v>147.55565029999997</v>
      </c>
      <c r="AL20" s="266">
        <v>144.14227199999999</v>
      </c>
      <c r="AM20" s="266">
        <v>70.178955999999999</v>
      </c>
      <c r="AN20" s="266">
        <v>70.408299</v>
      </c>
      <c r="AO20" s="266">
        <v>243.315889</v>
      </c>
      <c r="AP20" s="266">
        <v>186.2631542</v>
      </c>
      <c r="AQ20" s="266">
        <v>89.682986</v>
      </c>
      <c r="AR20" s="266">
        <v>92.005357500000002</v>
      </c>
      <c r="AS20" s="266">
        <v>267.568603</v>
      </c>
      <c r="AT20" s="266">
        <v>200.41221100000001</v>
      </c>
      <c r="AU20" s="266">
        <v>79.903561999999994</v>
      </c>
      <c r="AV20" s="266">
        <v>62.197137940000005</v>
      </c>
      <c r="AW20" s="266">
        <v>214.93037615</v>
      </c>
      <c r="AX20" s="266">
        <v>168.78054355</v>
      </c>
      <c r="AY20" s="266">
        <v>89.171658679999993</v>
      </c>
      <c r="AZ20" s="266">
        <v>104.25217888</v>
      </c>
      <c r="BA20" s="266">
        <v>271.80650087999999</v>
      </c>
      <c r="BB20" s="266">
        <v>148.53873603</v>
      </c>
      <c r="BC20" s="266">
        <v>88.239145459999989</v>
      </c>
      <c r="BD20" s="266">
        <v>38.707663999999994</v>
      </c>
      <c r="BE20" s="266">
        <v>155.66656052000002</v>
      </c>
      <c r="BF20" s="266">
        <v>159.62887006</v>
      </c>
      <c r="BG20" s="266">
        <v>111.82442899</v>
      </c>
      <c r="BH20" s="266">
        <v>54.426026620000002</v>
      </c>
      <c r="BI20" s="266">
        <v>77.276037930000001</v>
      </c>
      <c r="BJ20" s="266">
        <v>109.44792132999999</v>
      </c>
      <c r="BK20" s="266">
        <v>123.06414519</v>
      </c>
      <c r="BL20" s="266">
        <v>111.60773025</v>
      </c>
      <c r="BM20" s="266">
        <v>351.77832221</v>
      </c>
      <c r="BN20" s="266">
        <v>244.96871801999998</v>
      </c>
      <c r="BO20" s="266">
        <v>130.88469361</v>
      </c>
      <c r="BP20" s="266">
        <v>94.773458220000009</v>
      </c>
      <c r="BQ20" s="266">
        <v>181.28815778999999</v>
      </c>
      <c r="BR20" s="273">
        <f>BK20+BL20+BM20</f>
        <v>586.45019765000006</v>
      </c>
      <c r="BS20" s="273">
        <f>BO20+BP20+BQ20</f>
        <v>406.94630961999997</v>
      </c>
      <c r="BT20" s="266">
        <f>AA20+AB20+AC20+AD20</f>
        <v>274</v>
      </c>
      <c r="BU20" s="266">
        <f>AE20+AF20+AG20+AH20</f>
        <v>223.20152177</v>
      </c>
      <c r="BV20" s="266">
        <f>AI20+AJ20+AK20+AL20</f>
        <v>424.71922229999996</v>
      </c>
      <c r="BW20" s="266">
        <f>AM20+AN20+AO20+AP20</f>
        <v>570.16629820000003</v>
      </c>
      <c r="BX20" s="266">
        <f>AQ20+AR20+AS20+AT20</f>
        <v>649.66915749999998</v>
      </c>
      <c r="BY20" s="266">
        <f>AU20+AV20+AW20+AX20</f>
        <v>525.81161964</v>
      </c>
      <c r="BZ20" s="266">
        <f>AY20+AZ20+BA20+BB20</f>
        <v>613.76907446999996</v>
      </c>
      <c r="CA20" s="266">
        <f>BC20+BD20+BE20+BF20</f>
        <v>442.24224004000001</v>
      </c>
      <c r="CB20" s="273">
        <f>BG20+BH20+BI20+BJ20</f>
        <v>352.97441487000003</v>
      </c>
      <c r="CC20" s="531">
        <f>BK20+BL20+BM20+BN20</f>
        <v>831.41891567000005</v>
      </c>
    </row>
    <row r="21" spans="1:226" ht="20" customHeight="1">
      <c r="A21" s="425">
        <v>13</v>
      </c>
      <c r="B21" s="426" t="str">
        <f>IF('1'!A1=1,D21,F21)</f>
        <v>Hungary</v>
      </c>
      <c r="C21" s="239"/>
      <c r="D21" s="491" t="s">
        <v>325</v>
      </c>
      <c r="E21" s="429"/>
      <c r="F21" s="285" t="s">
        <v>89</v>
      </c>
      <c r="G21" s="273">
        <v>92</v>
      </c>
      <c r="H21" s="273">
        <v>130</v>
      </c>
      <c r="I21" s="273">
        <v>165</v>
      </c>
      <c r="J21" s="273">
        <v>185</v>
      </c>
      <c r="K21" s="273">
        <v>163</v>
      </c>
      <c r="L21" s="273">
        <v>214</v>
      </c>
      <c r="M21" s="273">
        <v>218</v>
      </c>
      <c r="N21" s="273">
        <v>273</v>
      </c>
      <c r="O21" s="273">
        <v>191</v>
      </c>
      <c r="P21" s="273">
        <v>201</v>
      </c>
      <c r="Q21" s="273">
        <v>194</v>
      </c>
      <c r="R21" s="273">
        <v>207</v>
      </c>
      <c r="S21" s="273">
        <v>251</v>
      </c>
      <c r="T21" s="273">
        <v>271</v>
      </c>
      <c r="U21" s="273">
        <v>228</v>
      </c>
      <c r="V21" s="273">
        <v>238</v>
      </c>
      <c r="W21" s="273">
        <v>278</v>
      </c>
      <c r="X21" s="273">
        <v>265</v>
      </c>
      <c r="Y21" s="273">
        <v>181</v>
      </c>
      <c r="Z21" s="273">
        <v>143</v>
      </c>
      <c r="AA21" s="273">
        <v>80</v>
      </c>
      <c r="AB21" s="273">
        <v>92</v>
      </c>
      <c r="AC21" s="273">
        <v>99</v>
      </c>
      <c r="AD21" s="273">
        <v>110</v>
      </c>
      <c r="AE21" s="273">
        <v>122.53797400000001</v>
      </c>
      <c r="AF21" s="273">
        <v>127.31716299999999</v>
      </c>
      <c r="AG21" s="273">
        <v>88.222566</v>
      </c>
      <c r="AH21" s="273">
        <v>102.11459135</v>
      </c>
      <c r="AI21" s="273">
        <v>142.86616700000002</v>
      </c>
      <c r="AJ21" s="273">
        <v>103.729364</v>
      </c>
      <c r="AK21" s="273">
        <v>123.91772818999999</v>
      </c>
      <c r="AL21" s="273">
        <v>179.575198</v>
      </c>
      <c r="AM21" s="273">
        <v>198.52667000000002</v>
      </c>
      <c r="AN21" s="273">
        <v>163.951571</v>
      </c>
      <c r="AO21" s="273">
        <v>175.09564399999999</v>
      </c>
      <c r="AP21" s="273">
        <v>191.27559090999998</v>
      </c>
      <c r="AQ21" s="273">
        <v>193.384897</v>
      </c>
      <c r="AR21" s="273">
        <v>196.31749334</v>
      </c>
      <c r="AS21" s="273">
        <v>154.626473</v>
      </c>
      <c r="AT21" s="273">
        <v>207.64653300000001</v>
      </c>
      <c r="AU21" s="273">
        <v>151.60787719999999</v>
      </c>
      <c r="AV21" s="273">
        <v>112.58300056000002</v>
      </c>
      <c r="AW21" s="273">
        <v>90.090060019999996</v>
      </c>
      <c r="AX21" s="273">
        <v>135.76941984000001</v>
      </c>
      <c r="AY21" s="273">
        <v>105.03205445</v>
      </c>
      <c r="AZ21" s="273">
        <v>160.56089233</v>
      </c>
      <c r="BA21" s="273">
        <v>169.67694031999997</v>
      </c>
      <c r="BB21" s="273">
        <v>172.67515276</v>
      </c>
      <c r="BC21" s="273">
        <v>247.85511178000002</v>
      </c>
      <c r="BD21" s="273">
        <v>348.88452926000002</v>
      </c>
      <c r="BE21" s="273">
        <v>340.50502768000001</v>
      </c>
      <c r="BF21" s="273">
        <v>419.74524736999996</v>
      </c>
      <c r="BG21" s="273">
        <v>330.31101175999999</v>
      </c>
      <c r="BH21" s="273">
        <v>153.16302898999999</v>
      </c>
      <c r="BI21" s="273">
        <v>107.86569950000001</v>
      </c>
      <c r="BJ21" s="273">
        <v>132.55000117</v>
      </c>
      <c r="BK21" s="273">
        <v>115.8166186</v>
      </c>
      <c r="BL21" s="273">
        <v>132.06542662999999</v>
      </c>
      <c r="BM21" s="273">
        <v>101.29084771000001</v>
      </c>
      <c r="BN21" s="273">
        <v>122.99464675</v>
      </c>
      <c r="BO21" s="273">
        <v>113.07432082</v>
      </c>
      <c r="BP21" s="273">
        <v>132.87429678000001</v>
      </c>
      <c r="BQ21" s="273">
        <v>133.87703347000001</v>
      </c>
      <c r="BR21" s="273">
        <f t="shared" si="12"/>
        <v>349.17289294</v>
      </c>
      <c r="BS21" s="273">
        <f t="shared" si="13"/>
        <v>379.82565107000005</v>
      </c>
      <c r="BT21" s="273">
        <f t="shared" si="16"/>
        <v>381</v>
      </c>
      <c r="BU21" s="273">
        <f t="shared" si="17"/>
        <v>440.19229435000005</v>
      </c>
      <c r="BV21" s="273">
        <f t="shared" si="18"/>
        <v>550.08845718999999</v>
      </c>
      <c r="BW21" s="273">
        <f t="shared" si="19"/>
        <v>728.84947591000002</v>
      </c>
      <c r="BX21" s="273">
        <f>AQ21+AR21+AS21+AT21</f>
        <v>751.97539633999997</v>
      </c>
      <c r="BY21" s="273">
        <f>AU21+AV21+AW21+AX21</f>
        <v>490.05035762000006</v>
      </c>
      <c r="BZ21" s="273">
        <f t="shared" si="24"/>
        <v>607.94503985999995</v>
      </c>
      <c r="CA21" s="273">
        <f t="shared" si="20"/>
        <v>1356.98991609</v>
      </c>
      <c r="CB21" s="273">
        <f t="shared" si="14"/>
        <v>723.88974141999995</v>
      </c>
      <c r="CC21" s="531">
        <f>BK21+BL21+BM21+BN21</f>
        <v>472.16753969000001</v>
      </c>
    </row>
    <row r="22" spans="1:226" ht="20" customHeight="1">
      <c r="A22" s="126">
        <v>14</v>
      </c>
      <c r="B22" s="127" t="str">
        <f>IF('1'!A1=1,D22,F22)</f>
        <v>Austria</v>
      </c>
      <c r="C22" s="228"/>
      <c r="D22" s="343" t="s">
        <v>327</v>
      </c>
      <c r="E22" s="343"/>
      <c r="F22" s="502" t="s">
        <v>95</v>
      </c>
      <c r="G22" s="264">
        <v>74</v>
      </c>
      <c r="H22" s="264">
        <v>109</v>
      </c>
      <c r="I22" s="264">
        <v>124</v>
      </c>
      <c r="J22" s="264">
        <v>120</v>
      </c>
      <c r="K22" s="264">
        <v>107</v>
      </c>
      <c r="L22" s="264">
        <v>136</v>
      </c>
      <c r="M22" s="264">
        <v>134</v>
      </c>
      <c r="N22" s="264">
        <v>118</v>
      </c>
      <c r="O22" s="265">
        <v>95</v>
      </c>
      <c r="P22" s="265">
        <v>128</v>
      </c>
      <c r="Q22" s="265">
        <v>104</v>
      </c>
      <c r="R22" s="265">
        <v>100</v>
      </c>
      <c r="S22" s="264">
        <v>104</v>
      </c>
      <c r="T22" s="264">
        <v>112</v>
      </c>
      <c r="U22" s="264">
        <v>118</v>
      </c>
      <c r="V22" s="264">
        <v>132</v>
      </c>
      <c r="W22" s="264">
        <v>122</v>
      </c>
      <c r="X22" s="264">
        <v>124</v>
      </c>
      <c r="Y22" s="264">
        <v>98</v>
      </c>
      <c r="Z22" s="266">
        <v>97</v>
      </c>
      <c r="AA22" s="266">
        <v>78</v>
      </c>
      <c r="AB22" s="266">
        <v>66</v>
      </c>
      <c r="AC22" s="266">
        <v>64</v>
      </c>
      <c r="AD22" s="266">
        <v>83</v>
      </c>
      <c r="AE22" s="266">
        <v>67.075018</v>
      </c>
      <c r="AF22" s="266">
        <v>62.312950999999998</v>
      </c>
      <c r="AG22" s="266">
        <v>67.926985999999999</v>
      </c>
      <c r="AH22" s="266">
        <v>101.84127164</v>
      </c>
      <c r="AI22" s="266">
        <v>112.525666</v>
      </c>
      <c r="AJ22" s="266">
        <v>101.516684</v>
      </c>
      <c r="AK22" s="266">
        <v>120.82345499</v>
      </c>
      <c r="AL22" s="266">
        <v>125.337497</v>
      </c>
      <c r="AM22" s="266">
        <v>124.96255000000002</v>
      </c>
      <c r="AN22" s="266">
        <v>94.140226999999996</v>
      </c>
      <c r="AO22" s="266">
        <v>98.321990999999997</v>
      </c>
      <c r="AP22" s="266">
        <v>152.35015657</v>
      </c>
      <c r="AQ22" s="266">
        <v>129.584362</v>
      </c>
      <c r="AR22" s="266">
        <v>133.67036252</v>
      </c>
      <c r="AS22" s="266">
        <v>137.143721</v>
      </c>
      <c r="AT22" s="266">
        <v>113.90343899999999</v>
      </c>
      <c r="AU22" s="266">
        <v>114.06024803999999</v>
      </c>
      <c r="AV22" s="266">
        <v>105.30984950999999</v>
      </c>
      <c r="AW22" s="266">
        <v>122.08689305999999</v>
      </c>
      <c r="AX22" s="266">
        <v>177.31595935999999</v>
      </c>
      <c r="AY22" s="266">
        <v>209.01335205000001</v>
      </c>
      <c r="AZ22" s="266">
        <v>258.36038800000006</v>
      </c>
      <c r="BA22" s="266">
        <v>210.36945512</v>
      </c>
      <c r="BB22" s="266">
        <v>191.70437805</v>
      </c>
      <c r="BC22" s="266">
        <v>237.16052196999999</v>
      </c>
      <c r="BD22" s="266">
        <v>226.67182206999999</v>
      </c>
      <c r="BE22" s="266">
        <v>149.33016119999999</v>
      </c>
      <c r="BF22" s="266">
        <v>149.87264696</v>
      </c>
      <c r="BG22" s="266">
        <v>161.87852852999998</v>
      </c>
      <c r="BH22" s="266">
        <v>139.40939452000001</v>
      </c>
      <c r="BI22" s="266">
        <v>124.19366897</v>
      </c>
      <c r="BJ22" s="266">
        <v>127.32732866000001</v>
      </c>
      <c r="BK22" s="266">
        <v>150.98887753</v>
      </c>
      <c r="BL22" s="266">
        <v>135.16155477000001</v>
      </c>
      <c r="BM22" s="266">
        <v>144.96620741999999</v>
      </c>
      <c r="BN22" s="266">
        <v>131.77720128999999</v>
      </c>
      <c r="BO22" s="266">
        <v>113.96004665000001</v>
      </c>
      <c r="BP22" s="266">
        <v>131.40522213000003</v>
      </c>
      <c r="BQ22" s="266">
        <v>131.10290195000002</v>
      </c>
      <c r="BR22" s="273">
        <f t="shared" si="12"/>
        <v>431.11663972000002</v>
      </c>
      <c r="BS22" s="273">
        <f t="shared" si="13"/>
        <v>376.46817073000005</v>
      </c>
      <c r="BT22" s="266">
        <f t="shared" si="16"/>
        <v>291</v>
      </c>
      <c r="BU22" s="266">
        <f t="shared" si="17"/>
        <v>299.15622664</v>
      </c>
      <c r="BV22" s="266">
        <f t="shared" si="18"/>
        <v>460.20330199</v>
      </c>
      <c r="BW22" s="266">
        <f t="shared" si="19"/>
        <v>469.77492456999994</v>
      </c>
      <c r="BX22" s="266">
        <f>AQ22+AR22+AS22+AT22</f>
        <v>514.30188451999993</v>
      </c>
      <c r="BY22" s="266">
        <f>AU22+AV22+AW22+AX22</f>
        <v>518.7729499699999</v>
      </c>
      <c r="BZ22" s="266">
        <f t="shared" si="24"/>
        <v>869.44757322000009</v>
      </c>
      <c r="CA22" s="266">
        <f t="shared" si="20"/>
        <v>763.03515219999997</v>
      </c>
      <c r="CB22" s="273">
        <f t="shared" si="14"/>
        <v>552.80892068000003</v>
      </c>
      <c r="CC22" s="531">
        <f>BK22+BL22+BM22+BN22</f>
        <v>562.89384100999996</v>
      </c>
    </row>
    <row r="23" spans="1:226" ht="20" customHeight="1">
      <c r="A23" s="126">
        <v>15</v>
      </c>
      <c r="B23" s="127" t="str">
        <f>IF('1'!A1=1,D23,F23)</f>
        <v>Greece</v>
      </c>
      <c r="C23" s="344"/>
      <c r="D23" s="345" t="s">
        <v>330</v>
      </c>
      <c r="E23" s="346"/>
      <c r="F23" s="503" t="s">
        <v>97</v>
      </c>
      <c r="G23" s="264">
        <v>33</v>
      </c>
      <c r="H23" s="264">
        <v>45</v>
      </c>
      <c r="I23" s="264">
        <v>28</v>
      </c>
      <c r="J23" s="264">
        <v>41</v>
      </c>
      <c r="K23" s="264">
        <v>57</v>
      </c>
      <c r="L23" s="264">
        <v>83</v>
      </c>
      <c r="M23" s="264">
        <v>61</v>
      </c>
      <c r="N23" s="264">
        <v>49</v>
      </c>
      <c r="O23" s="265">
        <v>32</v>
      </c>
      <c r="P23" s="265">
        <v>68</v>
      </c>
      <c r="Q23" s="265">
        <v>47</v>
      </c>
      <c r="R23" s="265">
        <v>58</v>
      </c>
      <c r="S23" s="264">
        <v>62</v>
      </c>
      <c r="T23" s="264">
        <v>62</v>
      </c>
      <c r="U23" s="264">
        <v>39</v>
      </c>
      <c r="V23" s="264">
        <v>59</v>
      </c>
      <c r="W23" s="264">
        <v>55</v>
      </c>
      <c r="X23" s="264">
        <v>48</v>
      </c>
      <c r="Y23" s="264">
        <v>37</v>
      </c>
      <c r="Z23" s="266">
        <v>61</v>
      </c>
      <c r="AA23" s="266">
        <v>47</v>
      </c>
      <c r="AB23" s="266">
        <v>42</v>
      </c>
      <c r="AC23" s="266">
        <v>23</v>
      </c>
      <c r="AD23" s="266">
        <v>41</v>
      </c>
      <c r="AE23" s="266">
        <v>37.144980000000004</v>
      </c>
      <c r="AF23" s="266">
        <v>40.269447</v>
      </c>
      <c r="AG23" s="266">
        <v>39.504826000000001</v>
      </c>
      <c r="AH23" s="266">
        <v>41.993858209999999</v>
      </c>
      <c r="AI23" s="266">
        <v>54.177442999999997</v>
      </c>
      <c r="AJ23" s="266">
        <v>45.043431000000005</v>
      </c>
      <c r="AK23" s="266">
        <v>34.775193950000002</v>
      </c>
      <c r="AL23" s="266">
        <v>60.600453999999999</v>
      </c>
      <c r="AM23" s="266">
        <v>83.634972000000005</v>
      </c>
      <c r="AN23" s="266">
        <v>74.209980000000002</v>
      </c>
      <c r="AO23" s="266">
        <v>55.475580000000001</v>
      </c>
      <c r="AP23" s="266">
        <v>66.10481940999999</v>
      </c>
      <c r="AQ23" s="266">
        <v>101.23746700000001</v>
      </c>
      <c r="AR23" s="266">
        <v>48.58809497</v>
      </c>
      <c r="AS23" s="266">
        <v>59.930241000000002</v>
      </c>
      <c r="AT23" s="266">
        <v>63.345947000000002</v>
      </c>
      <c r="AU23" s="266">
        <v>54.738419950000001</v>
      </c>
      <c r="AV23" s="266">
        <v>30.325365820000002</v>
      </c>
      <c r="AW23" s="266">
        <v>47.812523210000002</v>
      </c>
      <c r="AX23" s="266">
        <v>44.65099644</v>
      </c>
      <c r="AY23" s="266">
        <v>42.81612561</v>
      </c>
      <c r="AZ23" s="266">
        <v>45.697166080000002</v>
      </c>
      <c r="BA23" s="266">
        <v>45.696041010000002</v>
      </c>
      <c r="BB23" s="266">
        <v>75.268122489999996</v>
      </c>
      <c r="BC23" s="266">
        <v>39.279870320000001</v>
      </c>
      <c r="BD23" s="266">
        <v>19.559492970000001</v>
      </c>
      <c r="BE23" s="266">
        <v>34.571015549999998</v>
      </c>
      <c r="BF23" s="266">
        <v>88.393255600000003</v>
      </c>
      <c r="BG23" s="266">
        <v>58.525162590000008</v>
      </c>
      <c r="BH23" s="266">
        <v>44.979171039999997</v>
      </c>
      <c r="BI23" s="266">
        <v>66.295857699999999</v>
      </c>
      <c r="BJ23" s="266">
        <v>87.738878229999997</v>
      </c>
      <c r="BK23" s="266">
        <v>102.60402539</v>
      </c>
      <c r="BL23" s="266">
        <v>79.834622019999998</v>
      </c>
      <c r="BM23" s="266">
        <v>106.00056923</v>
      </c>
      <c r="BN23" s="266">
        <v>119.43958961</v>
      </c>
      <c r="BO23" s="266">
        <v>98.036189160000006</v>
      </c>
      <c r="BP23" s="266">
        <v>95.798921279999988</v>
      </c>
      <c r="BQ23" s="266">
        <v>71.239993010000006</v>
      </c>
      <c r="BR23" s="273">
        <f t="shared" si="12"/>
        <v>288.43921663999998</v>
      </c>
      <c r="BS23" s="273">
        <f t="shared" si="13"/>
        <v>265.07510345000003</v>
      </c>
      <c r="BT23" s="266">
        <f t="shared" ref="BT23" si="27">AA23+AB23+AC23+AD23</f>
        <v>153</v>
      </c>
      <c r="BU23" s="266">
        <f t="shared" ref="BU23" si="28">AE23+AF23+AG23+AH23</f>
        <v>158.91311121000001</v>
      </c>
      <c r="BV23" s="266">
        <f t="shared" ref="BV23" si="29">AI23+AJ23+AK23+AL23</f>
        <v>194.59652195000001</v>
      </c>
      <c r="BW23" s="266">
        <f t="shared" ref="BW23" si="30">AM23+AN23+AO23+AP23</f>
        <v>279.42535141000002</v>
      </c>
      <c r="BX23" s="266">
        <f t="shared" ref="BX23:BX33" si="31">AQ23+AR23+AS23+AT23</f>
        <v>273.10174997000001</v>
      </c>
      <c r="BY23" s="266">
        <f t="shared" ref="BY23:BY33" si="32">AU23+AV23+AW23+AX23</f>
        <v>177.52730542</v>
      </c>
      <c r="BZ23" s="266">
        <f t="shared" ref="BZ23" si="33">AY23+AZ23+BA23+BB23</f>
        <v>209.47745519</v>
      </c>
      <c r="CA23" s="266">
        <f t="shared" ref="CA23" si="34">BC23+BD23+BE23+BF23</f>
        <v>181.80363444</v>
      </c>
      <c r="CB23" s="273">
        <f t="shared" ref="CB23" si="35">BG23+BH23+BI23+BJ23</f>
        <v>257.53906956000003</v>
      </c>
      <c r="CC23" s="531">
        <f t="shared" si="15"/>
        <v>407.87880624999997</v>
      </c>
    </row>
    <row r="24" spans="1:226" ht="20" customHeight="1">
      <c r="A24" s="126">
        <v>16</v>
      </c>
      <c r="B24" s="127" t="str">
        <f>IF('1'!A1=1,D24,F24)</f>
        <v>Latvia</v>
      </c>
      <c r="C24" s="344"/>
      <c r="D24" s="345" t="s">
        <v>329</v>
      </c>
      <c r="E24" s="346"/>
      <c r="F24" s="503" t="s">
        <v>100</v>
      </c>
      <c r="G24" s="264">
        <v>41</v>
      </c>
      <c r="H24" s="264">
        <v>44</v>
      </c>
      <c r="I24" s="264">
        <v>34</v>
      </c>
      <c r="J24" s="264">
        <v>58</v>
      </c>
      <c r="K24" s="264">
        <v>52</v>
      </c>
      <c r="L24" s="264">
        <v>71</v>
      </c>
      <c r="M24" s="264">
        <v>43</v>
      </c>
      <c r="N24" s="264">
        <v>52</v>
      </c>
      <c r="O24" s="265">
        <v>68</v>
      </c>
      <c r="P24" s="265">
        <v>78</v>
      </c>
      <c r="Q24" s="265">
        <v>52</v>
      </c>
      <c r="R24" s="265">
        <v>84</v>
      </c>
      <c r="S24" s="264">
        <v>36</v>
      </c>
      <c r="T24" s="264">
        <v>35</v>
      </c>
      <c r="U24" s="264">
        <v>52</v>
      </c>
      <c r="V24" s="264">
        <v>37</v>
      </c>
      <c r="W24" s="264">
        <v>29</v>
      </c>
      <c r="X24" s="264">
        <v>55</v>
      </c>
      <c r="Y24" s="264">
        <v>73</v>
      </c>
      <c r="Z24" s="266">
        <v>53</v>
      </c>
      <c r="AA24" s="266">
        <v>40</v>
      </c>
      <c r="AB24" s="266">
        <v>32</v>
      </c>
      <c r="AC24" s="266">
        <v>35</v>
      </c>
      <c r="AD24" s="266">
        <v>28</v>
      </c>
      <c r="AE24" s="266">
        <v>27.560132000000003</v>
      </c>
      <c r="AF24" s="266">
        <v>32.182948000000003</v>
      </c>
      <c r="AG24" s="266">
        <v>30.348151999999999</v>
      </c>
      <c r="AH24" s="266">
        <v>34.947738169999994</v>
      </c>
      <c r="AI24" s="266">
        <v>38.901392000000001</v>
      </c>
      <c r="AJ24" s="266">
        <v>36.272615000000002</v>
      </c>
      <c r="AK24" s="266">
        <v>50.277196209999993</v>
      </c>
      <c r="AL24" s="266">
        <v>76.070449000000011</v>
      </c>
      <c r="AM24" s="266">
        <v>69.326350999999988</v>
      </c>
      <c r="AN24" s="266">
        <v>69.904932000000002</v>
      </c>
      <c r="AO24" s="266">
        <v>75.557308999999989</v>
      </c>
      <c r="AP24" s="266">
        <v>67.759169599999993</v>
      </c>
      <c r="AQ24" s="266">
        <v>59.695067000000002</v>
      </c>
      <c r="AR24" s="266">
        <v>73.919589300000013</v>
      </c>
      <c r="AS24" s="266">
        <v>78.265955000000005</v>
      </c>
      <c r="AT24" s="266">
        <v>68.507283999999999</v>
      </c>
      <c r="AU24" s="266">
        <v>54.135122760000002</v>
      </c>
      <c r="AV24" s="266">
        <v>46.173600609999994</v>
      </c>
      <c r="AW24" s="266">
        <v>62.392742169999998</v>
      </c>
      <c r="AX24" s="266">
        <v>59.648260000000001</v>
      </c>
      <c r="AY24" s="266">
        <v>57.956298400000001</v>
      </c>
      <c r="AZ24" s="266">
        <v>64.60218316000001</v>
      </c>
      <c r="BA24" s="266">
        <v>82.417933559999994</v>
      </c>
      <c r="BB24" s="266">
        <v>66.196882979999998</v>
      </c>
      <c r="BC24" s="266">
        <v>41.950260999999998</v>
      </c>
      <c r="BD24" s="266">
        <v>66.206965960000005</v>
      </c>
      <c r="BE24" s="266">
        <v>80.324010180000002</v>
      </c>
      <c r="BF24" s="266">
        <v>89.398866220000002</v>
      </c>
      <c r="BG24" s="266">
        <v>74.522856219999994</v>
      </c>
      <c r="BH24" s="266">
        <v>72.78158225</v>
      </c>
      <c r="BI24" s="266">
        <v>93.308578089999997</v>
      </c>
      <c r="BJ24" s="266">
        <v>80.910804670000005</v>
      </c>
      <c r="BK24" s="266">
        <v>64.952889349999992</v>
      </c>
      <c r="BL24" s="266">
        <v>72.672495620000007</v>
      </c>
      <c r="BM24" s="266">
        <v>77.398947629999995</v>
      </c>
      <c r="BN24" s="266">
        <v>75.740130669999999</v>
      </c>
      <c r="BO24" s="266">
        <v>68.078228730000006</v>
      </c>
      <c r="BP24" s="266">
        <v>79.152270229999999</v>
      </c>
      <c r="BQ24" s="266">
        <v>74.10966067999999</v>
      </c>
      <c r="BR24" s="273">
        <f t="shared" si="12"/>
        <v>215.02433259999998</v>
      </c>
      <c r="BS24" s="273">
        <f t="shared" si="13"/>
        <v>221.34015964</v>
      </c>
      <c r="BT24" s="266">
        <f t="shared" ref="BT24:BT36" si="36">AA24+AB24+AC24+AD24</f>
        <v>135</v>
      </c>
      <c r="BU24" s="266">
        <f t="shared" ref="BU24:BU36" si="37">AE24+AF24+AG24+AH24</f>
        <v>125.03897017</v>
      </c>
      <c r="BV24" s="266">
        <f t="shared" ref="BV24:BV36" si="38">AI24+AJ24+AK24+AL24</f>
        <v>201.52165221000001</v>
      </c>
      <c r="BW24" s="266">
        <f t="shared" ref="BW24:BW36" si="39">AM24+AN24+AO24+AP24</f>
        <v>282.5477616</v>
      </c>
      <c r="BX24" s="266">
        <f t="shared" si="31"/>
        <v>280.38789529999997</v>
      </c>
      <c r="BY24" s="266">
        <f t="shared" si="32"/>
        <v>222.34972553999998</v>
      </c>
      <c r="BZ24" s="266">
        <f t="shared" ref="BZ24" si="40">AY24+AZ24+BA24+BB24</f>
        <v>271.17329810000001</v>
      </c>
      <c r="CA24" s="266">
        <f t="shared" ref="CA24:CA35" si="41">BC24+BD24+BE24+BF24</f>
        <v>277.88010336000002</v>
      </c>
      <c r="CB24" s="273">
        <f t="shared" si="11"/>
        <v>321.52382122999995</v>
      </c>
      <c r="CC24" s="531">
        <f t="shared" si="15"/>
        <v>290.76446326999996</v>
      </c>
    </row>
    <row r="25" spans="1:226" ht="20" customHeight="1">
      <c r="A25" s="126">
        <v>17</v>
      </c>
      <c r="B25" s="127" t="str">
        <f>IF('1'!A1=1,D25,F25)</f>
        <v>Cyprus</v>
      </c>
      <c r="C25" s="344"/>
      <c r="D25" s="345" t="s">
        <v>312</v>
      </c>
      <c r="E25" s="346"/>
      <c r="F25" s="503" t="s">
        <v>103</v>
      </c>
      <c r="G25" s="264">
        <v>32</v>
      </c>
      <c r="H25" s="264">
        <v>44</v>
      </c>
      <c r="I25" s="264">
        <v>28</v>
      </c>
      <c r="J25" s="264">
        <v>57</v>
      </c>
      <c r="K25" s="264">
        <v>49</v>
      </c>
      <c r="L25" s="264">
        <v>67</v>
      </c>
      <c r="M25" s="264">
        <v>33</v>
      </c>
      <c r="N25" s="264">
        <v>26</v>
      </c>
      <c r="O25" s="265">
        <v>88</v>
      </c>
      <c r="P25" s="265">
        <v>36</v>
      </c>
      <c r="Q25" s="265">
        <v>24</v>
      </c>
      <c r="R25" s="265">
        <v>18</v>
      </c>
      <c r="S25" s="264">
        <v>16</v>
      </c>
      <c r="T25" s="264">
        <v>34</v>
      </c>
      <c r="U25" s="264">
        <v>43</v>
      </c>
      <c r="V25" s="264">
        <v>69</v>
      </c>
      <c r="W25" s="264">
        <v>104</v>
      </c>
      <c r="X25" s="264">
        <v>108</v>
      </c>
      <c r="Y25" s="264">
        <v>58</v>
      </c>
      <c r="Z25" s="266">
        <v>13</v>
      </c>
      <c r="AA25" s="266">
        <v>24</v>
      </c>
      <c r="AB25" s="266">
        <v>15</v>
      </c>
      <c r="AC25" s="266">
        <v>10</v>
      </c>
      <c r="AD25" s="266">
        <v>12</v>
      </c>
      <c r="AE25" s="266">
        <v>10.886987</v>
      </c>
      <c r="AF25" s="266">
        <v>18.153213000000001</v>
      </c>
      <c r="AG25" s="266">
        <v>9.9382530000000013</v>
      </c>
      <c r="AH25" s="266">
        <v>14.46598977</v>
      </c>
      <c r="AI25" s="266">
        <v>18.055782000000001</v>
      </c>
      <c r="AJ25" s="266">
        <v>24.336866999999998</v>
      </c>
      <c r="AK25" s="266">
        <v>11.15783817</v>
      </c>
      <c r="AL25" s="266">
        <v>25.986228000000004</v>
      </c>
      <c r="AM25" s="266">
        <v>12.834133</v>
      </c>
      <c r="AN25" s="266">
        <v>7.6291910000000005</v>
      </c>
      <c r="AO25" s="266">
        <v>10</v>
      </c>
      <c r="AP25" s="266">
        <v>10</v>
      </c>
      <c r="AQ25" s="266">
        <v>10.983983</v>
      </c>
      <c r="AR25" s="266">
        <v>8.5553449999999991</v>
      </c>
      <c r="AS25" s="266">
        <v>10</v>
      </c>
      <c r="AT25" s="266">
        <v>12.943313</v>
      </c>
      <c r="AU25" s="266">
        <v>8.4217155100000003</v>
      </c>
      <c r="AV25" s="266">
        <v>4.9037990300000001</v>
      </c>
      <c r="AW25" s="266">
        <v>9</v>
      </c>
      <c r="AX25" s="266">
        <v>8.6647867699999992</v>
      </c>
      <c r="AY25" s="266">
        <v>13</v>
      </c>
      <c r="AZ25" s="266">
        <v>8.6819628299999998</v>
      </c>
      <c r="BA25" s="266">
        <v>10.60374219</v>
      </c>
      <c r="BB25" s="266">
        <v>14.909397439999999</v>
      </c>
      <c r="BC25" s="266">
        <v>10.81726778</v>
      </c>
      <c r="BD25" s="266">
        <v>8.4073112000000005</v>
      </c>
      <c r="BE25" s="266">
        <v>15.63087372</v>
      </c>
      <c r="BF25" s="266">
        <v>19.82329897</v>
      </c>
      <c r="BG25" s="266">
        <v>30.384275729999999</v>
      </c>
      <c r="BH25" s="266">
        <v>24.56991931</v>
      </c>
      <c r="BI25" s="266">
        <v>25.889430270000002</v>
      </c>
      <c r="BJ25" s="266">
        <v>26.9268097</v>
      </c>
      <c r="BK25" s="266">
        <v>35.078474310000004</v>
      </c>
      <c r="BL25" s="266">
        <v>47.747033030000004</v>
      </c>
      <c r="BM25" s="266">
        <v>23.547871190000002</v>
      </c>
      <c r="BN25" s="266">
        <v>33.379898759999996</v>
      </c>
      <c r="BO25" s="266">
        <v>37.76615237</v>
      </c>
      <c r="BP25" s="266">
        <v>36.251969670000001</v>
      </c>
      <c r="BQ25" s="266">
        <v>20.519118750000001</v>
      </c>
      <c r="BR25" s="273">
        <f t="shared" si="12"/>
        <v>106.37337853</v>
      </c>
      <c r="BS25" s="273">
        <f t="shared" si="13"/>
        <v>94.537240790000013</v>
      </c>
      <c r="BT25" s="266">
        <f>AA25+AB25+AC25+AD25</f>
        <v>61</v>
      </c>
      <c r="BU25" s="266">
        <f>AE25+AF25+AG25+AH25</f>
        <v>53.444442770000002</v>
      </c>
      <c r="BV25" s="266">
        <f>AI25+AJ25+AK25+AL25</f>
        <v>79.536715170000008</v>
      </c>
      <c r="BW25" s="266">
        <f>AM25+AN25+AO25+AP25</f>
        <v>40.463324</v>
      </c>
      <c r="BX25" s="266">
        <f>AQ25+AR25+AS25+AT25</f>
        <v>42.482641000000001</v>
      </c>
      <c r="BY25" s="266">
        <f>AU25+AV25+AW25+AX25</f>
        <v>30.99030131</v>
      </c>
      <c r="BZ25" s="266">
        <f t="shared" ref="BZ25:BZ30" si="42">AY25+AZ25+BA25+BB25</f>
        <v>47.195102460000001</v>
      </c>
      <c r="CA25" s="266">
        <f>BC25+BD25+BE25+BF25</f>
        <v>54.678751669999997</v>
      </c>
      <c r="CB25" s="273">
        <f>BG25+BH25+BI25+BJ25</f>
        <v>107.77043501</v>
      </c>
      <c r="CC25" s="531">
        <f t="shared" si="15"/>
        <v>139.75327729</v>
      </c>
      <c r="DE25" s="454"/>
      <c r="DF25" s="454"/>
      <c r="DG25" s="454"/>
      <c r="DH25" s="454"/>
      <c r="DI25" s="454"/>
      <c r="DJ25" s="454"/>
      <c r="DK25" s="454"/>
      <c r="DL25" s="454"/>
      <c r="DM25" s="454"/>
      <c r="DN25" s="454"/>
      <c r="DO25" s="454"/>
      <c r="DP25" s="454"/>
      <c r="DQ25" s="454"/>
      <c r="DR25" s="454"/>
      <c r="DS25" s="454"/>
      <c r="DT25" s="454"/>
      <c r="DU25" s="454"/>
      <c r="DV25" s="454"/>
      <c r="DW25" s="454"/>
      <c r="DX25" s="454"/>
      <c r="DY25" s="454"/>
      <c r="DZ25" s="454"/>
      <c r="EA25" s="454"/>
      <c r="EB25" s="454"/>
      <c r="EC25" s="454"/>
      <c r="ED25" s="454"/>
      <c r="EE25" s="454"/>
      <c r="EF25" s="454"/>
      <c r="EG25" s="454"/>
      <c r="EH25" s="454"/>
      <c r="EI25" s="454"/>
      <c r="EJ25" s="454"/>
      <c r="EK25" s="454"/>
      <c r="EL25" s="454"/>
      <c r="EM25" s="454"/>
      <c r="EN25" s="454"/>
      <c r="EO25" s="454"/>
      <c r="EP25" s="454"/>
      <c r="EQ25" s="454"/>
      <c r="ER25" s="454"/>
      <c r="ES25" s="454"/>
      <c r="ET25" s="454"/>
      <c r="EU25" s="454"/>
      <c r="EV25" s="454"/>
      <c r="EW25" s="454"/>
      <c r="EX25" s="454"/>
      <c r="EY25" s="454"/>
      <c r="EZ25" s="454"/>
      <c r="FA25" s="454"/>
      <c r="FB25" s="454"/>
      <c r="FC25" s="454"/>
      <c r="FD25" s="454"/>
      <c r="FE25" s="454"/>
      <c r="FF25" s="454"/>
      <c r="FG25" s="454"/>
      <c r="FH25" s="454"/>
      <c r="FI25" s="454"/>
      <c r="FJ25" s="454"/>
      <c r="FK25" s="454"/>
      <c r="FL25" s="454"/>
      <c r="FM25" s="454"/>
      <c r="FN25" s="454"/>
      <c r="FO25" s="454"/>
      <c r="FP25" s="454"/>
      <c r="FQ25" s="454"/>
      <c r="FR25" s="454"/>
      <c r="FS25" s="454"/>
      <c r="FT25" s="454"/>
      <c r="FU25" s="454"/>
      <c r="FV25" s="454"/>
      <c r="FW25" s="454"/>
      <c r="FX25" s="454"/>
      <c r="FY25" s="454"/>
      <c r="FZ25" s="454"/>
      <c r="GA25" s="454"/>
      <c r="GB25" s="454"/>
      <c r="GC25" s="454"/>
      <c r="GD25" s="454"/>
      <c r="GE25" s="454"/>
      <c r="GF25" s="454"/>
      <c r="GG25" s="454"/>
      <c r="GH25" s="454"/>
      <c r="GI25" s="454"/>
      <c r="GJ25" s="454"/>
      <c r="GK25" s="454"/>
      <c r="GL25" s="454"/>
      <c r="GM25" s="454"/>
      <c r="GN25" s="454"/>
      <c r="GO25" s="454"/>
      <c r="GP25" s="454"/>
      <c r="GQ25" s="454"/>
      <c r="GR25" s="454"/>
      <c r="GS25" s="454"/>
      <c r="GT25" s="454"/>
      <c r="GU25" s="454"/>
      <c r="GV25" s="454"/>
      <c r="GW25" s="454"/>
      <c r="GX25" s="454"/>
      <c r="GY25" s="454"/>
      <c r="GZ25" s="454"/>
      <c r="HA25" s="454"/>
      <c r="HB25" s="454"/>
      <c r="HC25" s="454"/>
      <c r="HD25" s="454"/>
      <c r="HE25" s="454"/>
      <c r="HF25" s="454"/>
      <c r="HG25" s="454"/>
      <c r="HH25" s="454"/>
      <c r="HI25" s="454"/>
      <c r="HJ25" s="454"/>
      <c r="HK25" s="454"/>
      <c r="HL25" s="454"/>
      <c r="HM25" s="454"/>
      <c r="HN25" s="454"/>
      <c r="HO25" s="454"/>
      <c r="HP25" s="129"/>
      <c r="HQ25" s="129"/>
    </row>
    <row r="26" spans="1:226" ht="20" customHeight="1">
      <c r="A26" s="126">
        <v>18</v>
      </c>
      <c r="B26" s="127" t="str">
        <f>IF('1'!A1=1,D26,F26)</f>
        <v>Denmark</v>
      </c>
      <c r="C26" s="344"/>
      <c r="D26" s="345" t="s">
        <v>311</v>
      </c>
      <c r="E26" s="346"/>
      <c r="F26" s="503" t="s">
        <v>102</v>
      </c>
      <c r="G26" s="264">
        <v>16</v>
      </c>
      <c r="H26" s="264">
        <v>11</v>
      </c>
      <c r="I26" s="264">
        <v>13</v>
      </c>
      <c r="J26" s="264">
        <v>18</v>
      </c>
      <c r="K26" s="264">
        <v>20</v>
      </c>
      <c r="L26" s="264">
        <v>14</v>
      </c>
      <c r="M26" s="264">
        <v>17</v>
      </c>
      <c r="N26" s="264">
        <v>23</v>
      </c>
      <c r="O26" s="265">
        <v>17</v>
      </c>
      <c r="P26" s="265">
        <v>18</v>
      </c>
      <c r="Q26" s="265">
        <v>16</v>
      </c>
      <c r="R26" s="265">
        <v>28</v>
      </c>
      <c r="S26" s="264">
        <v>40</v>
      </c>
      <c r="T26" s="264">
        <v>18</v>
      </c>
      <c r="U26" s="264">
        <v>11</v>
      </c>
      <c r="V26" s="264">
        <v>17</v>
      </c>
      <c r="W26" s="264">
        <v>14</v>
      </c>
      <c r="X26" s="264">
        <v>12</v>
      </c>
      <c r="Y26" s="264">
        <v>10</v>
      </c>
      <c r="Z26" s="266">
        <v>12</v>
      </c>
      <c r="AA26" s="266">
        <v>14</v>
      </c>
      <c r="AB26" s="266">
        <v>16</v>
      </c>
      <c r="AC26" s="266">
        <v>25</v>
      </c>
      <c r="AD26" s="266">
        <v>26</v>
      </c>
      <c r="AE26" s="266">
        <v>15.217105999999999</v>
      </c>
      <c r="AF26" s="266">
        <v>18.580100999999999</v>
      </c>
      <c r="AG26" s="266">
        <v>19.246393999999999</v>
      </c>
      <c r="AH26" s="266">
        <v>24.97519887</v>
      </c>
      <c r="AI26" s="266">
        <v>17.21048</v>
      </c>
      <c r="AJ26" s="266">
        <v>37.752147999999998</v>
      </c>
      <c r="AK26" s="266">
        <v>16.202296399999998</v>
      </c>
      <c r="AL26" s="266">
        <v>16.664946</v>
      </c>
      <c r="AM26" s="266">
        <v>18.893021000000001</v>
      </c>
      <c r="AN26" s="266">
        <v>17.065211999999999</v>
      </c>
      <c r="AO26" s="266">
        <v>29</v>
      </c>
      <c r="AP26" s="266">
        <v>63.418753710000004</v>
      </c>
      <c r="AQ26" s="266">
        <v>48.009535000000007</v>
      </c>
      <c r="AR26" s="266">
        <v>38.10114205</v>
      </c>
      <c r="AS26" s="266">
        <v>28.754353999999999</v>
      </c>
      <c r="AT26" s="266">
        <v>27.294793000000002</v>
      </c>
      <c r="AU26" s="266">
        <v>25.63085302</v>
      </c>
      <c r="AV26" s="266">
        <v>30.276270050000001</v>
      </c>
      <c r="AW26" s="266">
        <v>17.279274909999998</v>
      </c>
      <c r="AX26" s="266">
        <v>21.977620809999998</v>
      </c>
      <c r="AY26" s="266">
        <v>33.925213919999997</v>
      </c>
      <c r="AZ26" s="266">
        <v>29.381777520000004</v>
      </c>
      <c r="BA26" s="266">
        <v>28.726530499999999</v>
      </c>
      <c r="BB26" s="266">
        <v>32.83835904</v>
      </c>
      <c r="BC26" s="266">
        <v>27.723268279999999</v>
      </c>
      <c r="BD26" s="266">
        <v>26.990082180000002</v>
      </c>
      <c r="BE26" s="266">
        <v>25.463398230000003</v>
      </c>
      <c r="BF26" s="266">
        <v>26.94572702</v>
      </c>
      <c r="BG26" s="266">
        <v>35.350002509999996</v>
      </c>
      <c r="BH26" s="266">
        <v>46.124012199999996</v>
      </c>
      <c r="BI26" s="266">
        <v>27.991213999999999</v>
      </c>
      <c r="BJ26" s="266">
        <v>29.693233760000002</v>
      </c>
      <c r="BK26" s="266">
        <v>29.810739519999998</v>
      </c>
      <c r="BL26" s="266">
        <v>28.104264739999998</v>
      </c>
      <c r="BM26" s="266">
        <v>30.077565709999998</v>
      </c>
      <c r="BN26" s="266">
        <v>24.658911740000001</v>
      </c>
      <c r="BO26" s="266">
        <v>26.855711960000001</v>
      </c>
      <c r="BP26" s="266">
        <v>32.014435489999997</v>
      </c>
      <c r="BQ26" s="266">
        <v>30.42143944</v>
      </c>
      <c r="BR26" s="273">
        <f>BK26+BL26+BM26</f>
        <v>87.992569969999991</v>
      </c>
      <c r="BS26" s="273">
        <f>BO26+BP26+BQ26</f>
        <v>89.291586889999991</v>
      </c>
      <c r="BT26" s="266">
        <f>AA26+AB26+AC26+AD26</f>
        <v>81</v>
      </c>
      <c r="BU26" s="266">
        <f>AE26+AF26+AG26+AH26</f>
        <v>78.018799869999995</v>
      </c>
      <c r="BV26" s="266">
        <f>AI26+AJ26+AK26+AL26</f>
        <v>87.82987039999999</v>
      </c>
      <c r="BW26" s="266">
        <f>AM26+AN26+AO26+AP26</f>
        <v>128.37698671000001</v>
      </c>
      <c r="BX26" s="266">
        <f>AQ26+AR26+AS26+AT26</f>
        <v>142.15982405</v>
      </c>
      <c r="BY26" s="266">
        <f>AU26+AV26+AW26+AX26</f>
        <v>95.16401879</v>
      </c>
      <c r="BZ26" s="266">
        <f t="shared" si="42"/>
        <v>124.87188098</v>
      </c>
      <c r="CA26" s="266">
        <f>BC26+BD26+BE26+BF26</f>
        <v>107.12247571</v>
      </c>
      <c r="CB26" s="273">
        <f>BG26+BH26+BI26+BJ26</f>
        <v>139.15846246999999</v>
      </c>
      <c r="CC26" s="531">
        <f>BK26+BL26+BM26+BN26</f>
        <v>112.65148170999998</v>
      </c>
    </row>
    <row r="27" spans="1:226" ht="20" customHeight="1">
      <c r="A27" s="126">
        <v>19</v>
      </c>
      <c r="B27" s="127" t="str">
        <f>IF('1'!A1=1,D27,F27)</f>
        <v>Portugal</v>
      </c>
      <c r="C27" s="344"/>
      <c r="D27" s="345" t="s">
        <v>331</v>
      </c>
      <c r="E27" s="346"/>
      <c r="F27" s="503" t="s">
        <v>99</v>
      </c>
      <c r="G27" s="264">
        <v>29</v>
      </c>
      <c r="H27" s="264">
        <v>36</v>
      </c>
      <c r="I27" s="264">
        <v>19</v>
      </c>
      <c r="J27" s="264">
        <v>37</v>
      </c>
      <c r="K27" s="264">
        <v>53</v>
      </c>
      <c r="L27" s="264">
        <v>51</v>
      </c>
      <c r="M27" s="264">
        <v>16</v>
      </c>
      <c r="N27" s="264">
        <v>72</v>
      </c>
      <c r="O27" s="265">
        <v>90</v>
      </c>
      <c r="P27" s="265">
        <v>91</v>
      </c>
      <c r="Q27" s="265">
        <v>60</v>
      </c>
      <c r="R27" s="265">
        <v>103</v>
      </c>
      <c r="S27" s="264">
        <v>96</v>
      </c>
      <c r="T27" s="264">
        <v>58</v>
      </c>
      <c r="U27" s="264">
        <v>7</v>
      </c>
      <c r="V27" s="264">
        <v>90</v>
      </c>
      <c r="W27" s="264">
        <v>151</v>
      </c>
      <c r="X27" s="264">
        <v>27</v>
      </c>
      <c r="Y27" s="264">
        <v>60</v>
      </c>
      <c r="Z27" s="266">
        <v>34</v>
      </c>
      <c r="AA27" s="266">
        <v>79</v>
      </c>
      <c r="AB27" s="266">
        <v>56</v>
      </c>
      <c r="AC27" s="266">
        <v>60</v>
      </c>
      <c r="AD27" s="266">
        <v>94</v>
      </c>
      <c r="AE27" s="266">
        <v>72.543526999999997</v>
      </c>
      <c r="AF27" s="266">
        <v>33.013435999999999</v>
      </c>
      <c r="AG27" s="266">
        <v>25.430014</v>
      </c>
      <c r="AH27" s="266">
        <v>69.157325970000002</v>
      </c>
      <c r="AI27" s="266">
        <v>86.361851999999999</v>
      </c>
      <c r="AJ27" s="266">
        <v>71.443270999999996</v>
      </c>
      <c r="AK27" s="266">
        <v>34.33029372</v>
      </c>
      <c r="AL27" s="266">
        <v>42.509855999999999</v>
      </c>
      <c r="AM27" s="266">
        <v>87.658559999999994</v>
      </c>
      <c r="AN27" s="266">
        <v>39.248173999999999</v>
      </c>
      <c r="AO27" s="266">
        <v>59.905954999999999</v>
      </c>
      <c r="AP27" s="266">
        <v>38.169613639999994</v>
      </c>
      <c r="AQ27" s="266">
        <v>118.593829</v>
      </c>
      <c r="AR27" s="266">
        <v>49.700327870000002</v>
      </c>
      <c r="AS27" s="266">
        <v>45.393706999999999</v>
      </c>
      <c r="AT27" s="266">
        <v>67.006049000000004</v>
      </c>
      <c r="AU27" s="266">
        <v>74.46920768999999</v>
      </c>
      <c r="AV27" s="266">
        <v>51.659854000000003</v>
      </c>
      <c r="AW27" s="266">
        <v>22.089398000000003</v>
      </c>
      <c r="AX27" s="266">
        <v>83.409143999999998</v>
      </c>
      <c r="AY27" s="266">
        <v>113.17224754</v>
      </c>
      <c r="AZ27" s="266">
        <v>62.193515430000005</v>
      </c>
      <c r="BA27" s="266">
        <v>50.868473129999998</v>
      </c>
      <c r="BB27" s="266">
        <v>105.19497799999999</v>
      </c>
      <c r="BC27" s="266">
        <v>59.467800749999995</v>
      </c>
      <c r="BD27" s="266">
        <v>10.509532269999999</v>
      </c>
      <c r="BE27" s="266">
        <v>44.304187889999994</v>
      </c>
      <c r="BF27" s="266">
        <v>18.516574609999999</v>
      </c>
      <c r="BG27" s="266">
        <v>100.33183711999999</v>
      </c>
      <c r="BH27" s="266">
        <v>33.801059539999997</v>
      </c>
      <c r="BI27" s="266">
        <v>20.39569019</v>
      </c>
      <c r="BJ27" s="266">
        <v>68.243009440000009</v>
      </c>
      <c r="BK27" s="266">
        <v>58.365036610000004</v>
      </c>
      <c r="BL27" s="266">
        <v>64.896587510000003</v>
      </c>
      <c r="BM27" s="266">
        <v>63.296396319999999</v>
      </c>
      <c r="BN27" s="266">
        <v>46.41285955</v>
      </c>
      <c r="BO27" s="266">
        <v>37.550791099999998</v>
      </c>
      <c r="BP27" s="266">
        <v>23.889151409999997</v>
      </c>
      <c r="BQ27" s="266">
        <v>5.29822959</v>
      </c>
      <c r="BR27" s="273">
        <f t="shared" si="12"/>
        <v>186.55802044000001</v>
      </c>
      <c r="BS27" s="273">
        <f t="shared" si="13"/>
        <v>66.7381721</v>
      </c>
      <c r="BT27" s="266">
        <f t="shared" si="36"/>
        <v>289</v>
      </c>
      <c r="BU27" s="266">
        <f t="shared" si="37"/>
        <v>200.14430297000001</v>
      </c>
      <c r="BV27" s="266">
        <f t="shared" si="38"/>
        <v>234.64527271999998</v>
      </c>
      <c r="BW27" s="266">
        <f t="shared" si="39"/>
        <v>224.98230264</v>
      </c>
      <c r="BX27" s="266">
        <f t="shared" si="31"/>
        <v>280.69391287000002</v>
      </c>
      <c r="BY27" s="266">
        <f t="shared" si="32"/>
        <v>231.62760368999997</v>
      </c>
      <c r="BZ27" s="266">
        <f t="shared" si="42"/>
        <v>331.42921409999997</v>
      </c>
      <c r="CA27" s="266">
        <f t="shared" si="41"/>
        <v>132.79809551999998</v>
      </c>
      <c r="CB27" s="273">
        <f t="shared" si="11"/>
        <v>222.77159628999999</v>
      </c>
      <c r="CC27" s="531">
        <f t="shared" si="15"/>
        <v>232.97087999000001</v>
      </c>
      <c r="DD27" s="454"/>
      <c r="DE27" s="454"/>
      <c r="DF27" s="454"/>
      <c r="DG27" s="454"/>
      <c r="DH27" s="454"/>
      <c r="DI27" s="454"/>
      <c r="DJ27" s="454"/>
      <c r="DK27" s="454"/>
      <c r="DL27" s="454"/>
      <c r="DM27" s="454"/>
      <c r="DN27" s="454"/>
      <c r="DO27" s="454"/>
      <c r="DP27" s="454"/>
      <c r="DQ27" s="454"/>
      <c r="DR27" s="454"/>
      <c r="DS27" s="454"/>
      <c r="DT27" s="454"/>
      <c r="DU27" s="454"/>
      <c r="DV27" s="454"/>
      <c r="DW27" s="454"/>
      <c r="DX27" s="454"/>
      <c r="DY27" s="454"/>
      <c r="DZ27" s="454"/>
      <c r="EA27" s="454"/>
      <c r="EB27" s="454"/>
      <c r="EC27" s="454"/>
      <c r="ED27" s="454"/>
      <c r="EE27" s="454"/>
      <c r="EF27" s="454"/>
      <c r="EG27" s="454"/>
      <c r="EH27" s="454"/>
      <c r="EI27" s="454"/>
      <c r="EJ27" s="454"/>
      <c r="EK27" s="454"/>
      <c r="EL27" s="454"/>
      <c r="EM27" s="454"/>
      <c r="EN27" s="454"/>
      <c r="EO27" s="454"/>
      <c r="EP27" s="454"/>
      <c r="EQ27" s="454"/>
      <c r="ER27" s="454"/>
      <c r="ES27" s="454"/>
      <c r="ET27" s="454"/>
      <c r="EU27" s="454"/>
      <c r="EV27" s="454"/>
      <c r="EW27" s="454"/>
      <c r="EX27" s="454"/>
      <c r="EY27" s="454"/>
      <c r="EZ27" s="454"/>
      <c r="FA27" s="454"/>
      <c r="FB27" s="454"/>
      <c r="FC27" s="454"/>
      <c r="FD27" s="454"/>
      <c r="FE27" s="454"/>
      <c r="FF27" s="454"/>
      <c r="FG27" s="454"/>
      <c r="FH27" s="454"/>
      <c r="FI27" s="454"/>
      <c r="FJ27" s="454"/>
      <c r="FK27" s="454"/>
      <c r="FL27" s="454"/>
      <c r="FM27" s="454"/>
      <c r="FN27" s="454"/>
      <c r="FO27" s="454"/>
      <c r="FP27" s="454"/>
      <c r="FQ27" s="454"/>
      <c r="FR27" s="454"/>
      <c r="FS27" s="454"/>
      <c r="FT27" s="454"/>
      <c r="FU27" s="454"/>
      <c r="FV27" s="454"/>
      <c r="FW27" s="454"/>
      <c r="FX27" s="454"/>
      <c r="FY27" s="454"/>
      <c r="FZ27" s="454"/>
      <c r="GA27" s="454"/>
      <c r="GB27" s="454"/>
      <c r="GC27" s="454"/>
      <c r="GD27" s="454"/>
      <c r="GE27" s="454"/>
      <c r="GF27" s="454"/>
      <c r="GG27" s="454"/>
      <c r="GH27" s="454"/>
      <c r="GI27" s="454"/>
      <c r="GJ27" s="454"/>
      <c r="GK27" s="454"/>
      <c r="GL27" s="454"/>
      <c r="GM27" s="454"/>
      <c r="GN27" s="454"/>
      <c r="GO27" s="454"/>
      <c r="GP27" s="454"/>
      <c r="GQ27" s="454"/>
      <c r="GR27" s="454"/>
      <c r="GS27" s="454"/>
      <c r="GT27" s="454"/>
      <c r="GU27" s="454"/>
      <c r="GV27" s="454"/>
      <c r="GW27" s="454"/>
      <c r="GX27" s="454"/>
      <c r="GY27" s="454"/>
      <c r="GZ27" s="454"/>
      <c r="HA27" s="454"/>
      <c r="HB27" s="454"/>
      <c r="HC27" s="454"/>
      <c r="HD27" s="454"/>
      <c r="HE27" s="454"/>
      <c r="HF27" s="454"/>
      <c r="HG27" s="454"/>
      <c r="HH27" s="454"/>
      <c r="HI27" s="454"/>
      <c r="HJ27" s="454"/>
      <c r="HK27" s="454"/>
      <c r="HL27" s="454"/>
      <c r="HM27" s="454"/>
      <c r="HN27" s="454"/>
      <c r="HO27" s="454"/>
      <c r="HP27" s="129"/>
      <c r="HQ27" s="129"/>
    </row>
    <row r="28" spans="1:226" ht="20" customHeight="1">
      <c r="A28" s="126">
        <v>20</v>
      </c>
      <c r="B28" s="127" t="str">
        <f>IF('1'!A1=1,D28,F28)</f>
        <v>Croatia</v>
      </c>
      <c r="C28" s="344"/>
      <c r="D28" s="345" t="s">
        <v>314</v>
      </c>
      <c r="E28" s="346"/>
      <c r="F28" s="503" t="s">
        <v>107</v>
      </c>
      <c r="G28" s="264">
        <v>4</v>
      </c>
      <c r="H28" s="264">
        <v>5</v>
      </c>
      <c r="I28" s="264">
        <v>11</v>
      </c>
      <c r="J28" s="264">
        <v>14</v>
      </c>
      <c r="K28" s="264">
        <v>11</v>
      </c>
      <c r="L28" s="264">
        <v>20</v>
      </c>
      <c r="M28" s="264">
        <v>7</v>
      </c>
      <c r="N28" s="264">
        <v>13</v>
      </c>
      <c r="O28" s="265">
        <v>13</v>
      </c>
      <c r="P28" s="265">
        <v>15</v>
      </c>
      <c r="Q28" s="265">
        <v>8</v>
      </c>
      <c r="R28" s="265">
        <v>3</v>
      </c>
      <c r="S28" s="264">
        <v>14</v>
      </c>
      <c r="T28" s="264">
        <v>7</v>
      </c>
      <c r="U28" s="264">
        <v>9</v>
      </c>
      <c r="V28" s="264">
        <v>12</v>
      </c>
      <c r="W28" s="264">
        <v>2</v>
      </c>
      <c r="X28" s="264">
        <v>18</v>
      </c>
      <c r="Y28" s="264">
        <v>9</v>
      </c>
      <c r="Z28" s="266">
        <v>10</v>
      </c>
      <c r="AA28" s="266">
        <v>4</v>
      </c>
      <c r="AB28" s="266">
        <v>10</v>
      </c>
      <c r="AC28" s="266">
        <v>7</v>
      </c>
      <c r="AD28" s="266">
        <v>4</v>
      </c>
      <c r="AE28" s="266">
        <v>10</v>
      </c>
      <c r="AF28" s="266">
        <v>9</v>
      </c>
      <c r="AG28" s="266">
        <v>11</v>
      </c>
      <c r="AH28" s="266">
        <v>7</v>
      </c>
      <c r="AI28" s="266">
        <v>6.9767450000000011</v>
      </c>
      <c r="AJ28" s="266">
        <v>4.5938810000000005</v>
      </c>
      <c r="AK28" s="266">
        <v>7.3189954200000003</v>
      </c>
      <c r="AL28" s="266">
        <v>5</v>
      </c>
      <c r="AM28" s="266">
        <v>11.806091</v>
      </c>
      <c r="AN28" s="266">
        <v>9.225003000000001</v>
      </c>
      <c r="AO28" s="266">
        <v>8.4945499999999985</v>
      </c>
      <c r="AP28" s="266">
        <v>5</v>
      </c>
      <c r="AQ28" s="266">
        <v>8.3071809999999999</v>
      </c>
      <c r="AR28" s="266">
        <v>9.7799075900000005</v>
      </c>
      <c r="AS28" s="266">
        <v>7</v>
      </c>
      <c r="AT28" s="266">
        <v>11.094132</v>
      </c>
      <c r="AU28" s="266">
        <v>8.4072102399999995</v>
      </c>
      <c r="AV28" s="266">
        <v>4.9878380599999996</v>
      </c>
      <c r="AW28" s="266">
        <v>6.8316464100000003</v>
      </c>
      <c r="AX28" s="266">
        <v>7.9241507899999988</v>
      </c>
      <c r="AY28" s="266">
        <v>8.3497080399999994</v>
      </c>
      <c r="AZ28" s="266">
        <v>9.0740920000000003</v>
      </c>
      <c r="BA28" s="266">
        <v>7.8342529299999999</v>
      </c>
      <c r="BB28" s="266">
        <v>17.759543030000003</v>
      </c>
      <c r="BC28" s="266">
        <v>13.099459620000001</v>
      </c>
      <c r="BD28" s="266">
        <v>26.553027229999998</v>
      </c>
      <c r="BE28" s="266">
        <v>14.728947419999999</v>
      </c>
      <c r="BF28" s="266">
        <v>17.766777359999999</v>
      </c>
      <c r="BG28" s="266">
        <v>14.138355860000001</v>
      </c>
      <c r="BH28" s="266">
        <v>22.11351019</v>
      </c>
      <c r="BI28" s="266">
        <v>20.835273919999999</v>
      </c>
      <c r="BJ28" s="266">
        <v>29.740462659999999</v>
      </c>
      <c r="BK28" s="266">
        <v>22.195463459999999</v>
      </c>
      <c r="BL28" s="266">
        <v>15.233532610000001</v>
      </c>
      <c r="BM28" s="266">
        <v>11.27279016</v>
      </c>
      <c r="BN28" s="266">
        <v>15.75199312</v>
      </c>
      <c r="BO28" s="266">
        <v>23.991803359999999</v>
      </c>
      <c r="BP28" s="266">
        <v>23.657847909999997</v>
      </c>
      <c r="BQ28" s="266">
        <v>18.763327090000001</v>
      </c>
      <c r="BR28" s="273">
        <f t="shared" si="12"/>
        <v>48.701786229999996</v>
      </c>
      <c r="BS28" s="273">
        <f t="shared" si="13"/>
        <v>66.412978359999997</v>
      </c>
      <c r="BT28" s="266">
        <f>AA28+AB28+AC28+AD28</f>
        <v>25</v>
      </c>
      <c r="BU28" s="266">
        <f>AE28+AF28+AG28+AH28</f>
        <v>37</v>
      </c>
      <c r="BV28" s="266">
        <f>AI28+AJ28+AK28+AL28</f>
        <v>23.889621420000001</v>
      </c>
      <c r="BW28" s="266">
        <f>AM28+AN28+AO28+AP28</f>
        <v>34.525644</v>
      </c>
      <c r="BX28" s="266">
        <f>AQ28+AR28+AS28+AT28</f>
        <v>36.181220590000002</v>
      </c>
      <c r="BY28" s="266">
        <f>AU28+AV28+AW28+AX28</f>
        <v>28.150845499999999</v>
      </c>
      <c r="BZ28" s="266">
        <f t="shared" si="42"/>
        <v>43.017596000000005</v>
      </c>
      <c r="CA28" s="266">
        <f>BC28+BD28+BE28+BF28</f>
        <v>72.148211629999992</v>
      </c>
      <c r="CB28" s="273">
        <f>BG28+BH28+BI28+BJ28</f>
        <v>86.827602630000001</v>
      </c>
      <c r="CC28" s="531">
        <f t="shared" si="15"/>
        <v>64.453779349999991</v>
      </c>
      <c r="HR28" s="151" t="s">
        <v>155</v>
      </c>
    </row>
    <row r="29" spans="1:226" ht="20" customHeight="1">
      <c r="A29" s="126">
        <v>21</v>
      </c>
      <c r="B29" s="127" t="str">
        <f>IF('1'!A1=1,D29,F29)</f>
        <v>Slovenia</v>
      </c>
      <c r="C29" s="344"/>
      <c r="D29" s="345" t="s">
        <v>317</v>
      </c>
      <c r="E29" s="346"/>
      <c r="F29" s="503" t="s">
        <v>109</v>
      </c>
      <c r="G29" s="264">
        <v>1</v>
      </c>
      <c r="H29" s="264">
        <v>2</v>
      </c>
      <c r="I29" s="264">
        <v>2</v>
      </c>
      <c r="J29" s="264">
        <v>6</v>
      </c>
      <c r="K29" s="264">
        <v>3</v>
      </c>
      <c r="L29" s="264">
        <v>2</v>
      </c>
      <c r="M29" s="264">
        <v>2</v>
      </c>
      <c r="N29" s="264">
        <v>2</v>
      </c>
      <c r="O29" s="265">
        <v>3</v>
      </c>
      <c r="P29" s="265">
        <v>3</v>
      </c>
      <c r="Q29" s="265">
        <v>2</v>
      </c>
      <c r="R29" s="265">
        <v>2</v>
      </c>
      <c r="S29" s="264">
        <v>2</v>
      </c>
      <c r="T29" s="264">
        <v>2</v>
      </c>
      <c r="U29" s="264">
        <v>3</v>
      </c>
      <c r="V29" s="264">
        <v>2</v>
      </c>
      <c r="W29" s="264">
        <v>2</v>
      </c>
      <c r="X29" s="264">
        <v>3</v>
      </c>
      <c r="Y29" s="264">
        <v>5</v>
      </c>
      <c r="Z29" s="266">
        <v>5</v>
      </c>
      <c r="AA29" s="266">
        <v>4</v>
      </c>
      <c r="AB29" s="266">
        <v>3</v>
      </c>
      <c r="AC29" s="266">
        <v>4</v>
      </c>
      <c r="AD29" s="266">
        <v>3</v>
      </c>
      <c r="AE29" s="266">
        <v>4</v>
      </c>
      <c r="AF29" s="266">
        <v>5</v>
      </c>
      <c r="AG29" s="266">
        <v>4</v>
      </c>
      <c r="AH29" s="266">
        <v>3</v>
      </c>
      <c r="AI29" s="266">
        <v>4.7488259999999993</v>
      </c>
      <c r="AJ29" s="266">
        <v>9.8488319999999998</v>
      </c>
      <c r="AK29" s="266">
        <v>6.3658850899999999</v>
      </c>
      <c r="AL29" s="266">
        <v>6.9093029999999995</v>
      </c>
      <c r="AM29" s="266">
        <v>6.4598209999999998</v>
      </c>
      <c r="AN29" s="266">
        <v>8.8014729999999997</v>
      </c>
      <c r="AO29" s="266">
        <v>9</v>
      </c>
      <c r="AP29" s="266">
        <v>8</v>
      </c>
      <c r="AQ29" s="266">
        <v>9.9869599999999998</v>
      </c>
      <c r="AR29" s="266">
        <v>9.5507463000000001</v>
      </c>
      <c r="AS29" s="266">
        <v>9</v>
      </c>
      <c r="AT29" s="266">
        <v>9.666855</v>
      </c>
      <c r="AU29" s="266">
        <v>10.54047055</v>
      </c>
      <c r="AV29" s="266">
        <v>7.8286929300000008</v>
      </c>
      <c r="AW29" s="266">
        <v>10.29436132</v>
      </c>
      <c r="AX29" s="266">
        <v>10.98461011</v>
      </c>
      <c r="AY29" s="266">
        <v>12</v>
      </c>
      <c r="AZ29" s="266">
        <v>18.115488509999999</v>
      </c>
      <c r="BA29" s="266">
        <v>27.242176749999999</v>
      </c>
      <c r="BB29" s="266">
        <v>17.442373669999998</v>
      </c>
      <c r="BC29" s="266">
        <v>11.58610378</v>
      </c>
      <c r="BD29" s="266">
        <v>18</v>
      </c>
      <c r="BE29" s="266">
        <v>11.975731159999999</v>
      </c>
      <c r="BF29" s="266">
        <v>16.599370659999998</v>
      </c>
      <c r="BG29" s="266">
        <v>15.157076399999999</v>
      </c>
      <c r="BH29" s="266">
        <v>18.09189456</v>
      </c>
      <c r="BI29" s="266">
        <v>13.5888133</v>
      </c>
      <c r="BJ29" s="266">
        <v>17.44612201</v>
      </c>
      <c r="BK29" s="266">
        <v>21.963693069999998</v>
      </c>
      <c r="BL29" s="266">
        <v>16.389165009999999</v>
      </c>
      <c r="BM29" s="266">
        <v>16.743705599999998</v>
      </c>
      <c r="BN29" s="266">
        <v>8.1663197699999994</v>
      </c>
      <c r="BO29" s="266">
        <v>17.52728321</v>
      </c>
      <c r="BP29" s="266">
        <v>27.376834590000001</v>
      </c>
      <c r="BQ29" s="266">
        <v>19.82904598</v>
      </c>
      <c r="BR29" s="273">
        <f t="shared" si="12"/>
        <v>55.096563679999996</v>
      </c>
      <c r="BS29" s="273">
        <f t="shared" si="13"/>
        <v>64.733163779999998</v>
      </c>
      <c r="BT29" s="266">
        <f>AA29+AB29+AC29+AD29</f>
        <v>14</v>
      </c>
      <c r="BU29" s="266">
        <f>AE29+AF29+AG29+AH29</f>
        <v>16</v>
      </c>
      <c r="BV29" s="266">
        <f>AI29+AJ29+AK29+AL29</f>
        <v>27.872846089999996</v>
      </c>
      <c r="BW29" s="266">
        <f>AM29+AN29+AO29+AP29</f>
        <v>32.261293999999999</v>
      </c>
      <c r="BX29" s="266">
        <f>AQ29+AR29+AS29+AT29</f>
        <v>38.204561300000002</v>
      </c>
      <c r="BY29" s="266">
        <f>AU29+AV29+AW29+AX29</f>
        <v>39.648134910000003</v>
      </c>
      <c r="BZ29" s="266">
        <f t="shared" si="42"/>
        <v>74.800038929999999</v>
      </c>
      <c r="CA29" s="266">
        <f>BC29+BD29+BE29+BF29</f>
        <v>58.161205599999995</v>
      </c>
      <c r="CB29" s="273">
        <f>BG29+BH29+BI29+BJ29</f>
        <v>64.283906270000003</v>
      </c>
      <c r="CC29" s="531">
        <f>BK29+BL29+BM29+BN29</f>
        <v>63.262883449999997</v>
      </c>
      <c r="HR29" s="151" t="s">
        <v>170</v>
      </c>
    </row>
    <row r="30" spans="1:226" ht="20" customHeight="1">
      <c r="A30" s="126">
        <v>22</v>
      </c>
      <c r="B30" s="127" t="str">
        <f>IF('1'!A1=1,D30,F30)</f>
        <v>Estonia</v>
      </c>
      <c r="C30" s="344"/>
      <c r="D30" s="345" t="s">
        <v>313</v>
      </c>
      <c r="E30" s="346"/>
      <c r="F30" s="503" t="s">
        <v>101</v>
      </c>
      <c r="G30" s="264">
        <v>26</v>
      </c>
      <c r="H30" s="264">
        <v>19</v>
      </c>
      <c r="I30" s="264">
        <v>18</v>
      </c>
      <c r="J30" s="264">
        <v>37</v>
      </c>
      <c r="K30" s="264">
        <v>35</v>
      </c>
      <c r="L30" s="264">
        <v>43</v>
      </c>
      <c r="M30" s="264">
        <v>31</v>
      </c>
      <c r="N30" s="264">
        <v>35</v>
      </c>
      <c r="O30" s="265">
        <v>88</v>
      </c>
      <c r="P30" s="265">
        <v>61</v>
      </c>
      <c r="Q30" s="265">
        <v>56</v>
      </c>
      <c r="R30" s="265">
        <v>43</v>
      </c>
      <c r="S30" s="264">
        <v>25</v>
      </c>
      <c r="T30" s="264">
        <v>27</v>
      </c>
      <c r="U30" s="264">
        <v>27</v>
      </c>
      <c r="V30" s="264">
        <v>19</v>
      </c>
      <c r="W30" s="264">
        <v>15</v>
      </c>
      <c r="X30" s="264">
        <v>15</v>
      </c>
      <c r="Y30" s="264">
        <v>23</v>
      </c>
      <c r="Z30" s="266">
        <v>15</v>
      </c>
      <c r="AA30" s="266">
        <v>9</v>
      </c>
      <c r="AB30" s="266">
        <v>11</v>
      </c>
      <c r="AC30" s="266">
        <v>14</v>
      </c>
      <c r="AD30" s="266">
        <v>14</v>
      </c>
      <c r="AE30" s="266">
        <v>12.434055000000001</v>
      </c>
      <c r="AF30" s="266">
        <v>18.813223000000001</v>
      </c>
      <c r="AG30" s="266">
        <v>18.881436000000001</v>
      </c>
      <c r="AH30" s="266">
        <v>25.6988655</v>
      </c>
      <c r="AI30" s="266">
        <v>21.570832000000003</v>
      </c>
      <c r="AJ30" s="266">
        <v>25.116512000000004</v>
      </c>
      <c r="AK30" s="266">
        <v>29.284680650000002</v>
      </c>
      <c r="AL30" s="266">
        <v>32</v>
      </c>
      <c r="AM30" s="266">
        <v>29.355484000000004</v>
      </c>
      <c r="AN30" s="266">
        <v>29.698658000000002</v>
      </c>
      <c r="AO30" s="266">
        <v>32</v>
      </c>
      <c r="AP30" s="266">
        <v>32</v>
      </c>
      <c r="AQ30" s="266">
        <v>25.854924</v>
      </c>
      <c r="AR30" s="266">
        <v>26.281335200000001</v>
      </c>
      <c r="AS30" s="266">
        <v>32.096615</v>
      </c>
      <c r="AT30" s="266">
        <v>26.122472000000002</v>
      </c>
      <c r="AU30" s="266">
        <v>22.486788730000001</v>
      </c>
      <c r="AV30" s="266">
        <v>17.793387199999998</v>
      </c>
      <c r="AW30" s="266">
        <v>22.12447946</v>
      </c>
      <c r="AX30" s="266">
        <v>26.443009199999999</v>
      </c>
      <c r="AY30" s="266">
        <v>26.89727499</v>
      </c>
      <c r="AZ30" s="266">
        <v>33.26608083</v>
      </c>
      <c r="BA30" s="266">
        <v>43.613479359999999</v>
      </c>
      <c r="BB30" s="266">
        <v>42.151097130000004</v>
      </c>
      <c r="BC30" s="266">
        <v>26.075715040000002</v>
      </c>
      <c r="BD30" s="266">
        <v>23.68332358</v>
      </c>
      <c r="BE30" s="266">
        <v>27.08261023</v>
      </c>
      <c r="BF30" s="266">
        <v>25.982297710000001</v>
      </c>
      <c r="BG30" s="266">
        <v>22.858454729999998</v>
      </c>
      <c r="BH30" s="266">
        <v>22.819412010000001</v>
      </c>
      <c r="BI30" s="266">
        <v>26.060537879999998</v>
      </c>
      <c r="BJ30" s="266">
        <v>18.94991783</v>
      </c>
      <c r="BK30" s="266">
        <v>15.469790849999999</v>
      </c>
      <c r="BL30" s="266">
        <v>16.78121368</v>
      </c>
      <c r="BM30" s="266">
        <v>18.4606779</v>
      </c>
      <c r="BN30" s="266">
        <v>18.909468750000002</v>
      </c>
      <c r="BO30" s="266">
        <v>17.87517266</v>
      </c>
      <c r="BP30" s="266">
        <v>21.274289799999998</v>
      </c>
      <c r="BQ30" s="266">
        <v>21.64500606</v>
      </c>
      <c r="BR30" s="273">
        <f t="shared" si="12"/>
        <v>50.711682430000003</v>
      </c>
      <c r="BS30" s="273">
        <f t="shared" si="13"/>
        <v>60.794468519999995</v>
      </c>
      <c r="BT30" s="266">
        <f>AA30+AB30+AC30+AD30</f>
        <v>48</v>
      </c>
      <c r="BU30" s="266">
        <f>AE30+AF30+AG30+AH30</f>
        <v>75.827579499999999</v>
      </c>
      <c r="BV30" s="266">
        <f>AI30+AJ30+AK30+AL30</f>
        <v>107.97202465000001</v>
      </c>
      <c r="BW30" s="266">
        <f>AM30+AN30+AO30+AP30</f>
        <v>123.05414200000001</v>
      </c>
      <c r="BX30" s="266">
        <f t="shared" ref="BX30" si="43">AQ30+AR30+AS30+AT30</f>
        <v>110.3553462</v>
      </c>
      <c r="BY30" s="266">
        <f t="shared" ref="BY30" si="44">AU30+AV30+AW30+AX30</f>
        <v>88.847664589999994</v>
      </c>
      <c r="BZ30" s="266">
        <f t="shared" si="42"/>
        <v>145.92793231000002</v>
      </c>
      <c r="CA30" s="266">
        <f>BC30+BD30+BE30+BF30</f>
        <v>102.82394656</v>
      </c>
      <c r="CB30" s="273">
        <f>BG30+BH30+BI30+BJ30</f>
        <v>90.688322450000001</v>
      </c>
      <c r="CC30" s="531">
        <f>BK30+BL30+BM30+BN30</f>
        <v>69.621151179999998</v>
      </c>
    </row>
    <row r="31" spans="1:226" ht="20" customHeight="1">
      <c r="A31" s="126">
        <v>23</v>
      </c>
      <c r="B31" s="127" t="str">
        <f>IF('1'!A1=1,D31,F31)</f>
        <v>Sweden</v>
      </c>
      <c r="C31" s="344"/>
      <c r="D31" s="345" t="s">
        <v>315</v>
      </c>
      <c r="E31" s="346"/>
      <c r="F31" s="503" t="s">
        <v>104</v>
      </c>
      <c r="G31" s="264">
        <v>8</v>
      </c>
      <c r="H31" s="264">
        <v>13</v>
      </c>
      <c r="I31" s="264">
        <v>18</v>
      </c>
      <c r="J31" s="264">
        <v>18</v>
      </c>
      <c r="K31" s="264">
        <v>13</v>
      </c>
      <c r="L31" s="264">
        <v>15</v>
      </c>
      <c r="M31" s="264">
        <v>15</v>
      </c>
      <c r="N31" s="264">
        <v>11</v>
      </c>
      <c r="O31" s="265">
        <v>11</v>
      </c>
      <c r="P31" s="265">
        <v>13</v>
      </c>
      <c r="Q31" s="265">
        <v>11</v>
      </c>
      <c r="R31" s="265">
        <v>11</v>
      </c>
      <c r="S31" s="264">
        <v>10</v>
      </c>
      <c r="T31" s="264">
        <v>15</v>
      </c>
      <c r="U31" s="264">
        <v>15</v>
      </c>
      <c r="V31" s="264">
        <v>15</v>
      </c>
      <c r="W31" s="264">
        <v>15</v>
      </c>
      <c r="X31" s="264">
        <v>16</v>
      </c>
      <c r="Y31" s="264">
        <v>13</v>
      </c>
      <c r="Z31" s="266">
        <v>13</v>
      </c>
      <c r="AA31" s="266">
        <v>12</v>
      </c>
      <c r="AB31" s="266">
        <v>13</v>
      </c>
      <c r="AC31" s="266">
        <v>10</v>
      </c>
      <c r="AD31" s="266">
        <v>13</v>
      </c>
      <c r="AE31" s="266">
        <v>11.615254999999999</v>
      </c>
      <c r="AF31" s="266">
        <v>12.982867000000001</v>
      </c>
      <c r="AG31" s="266">
        <v>13.014134</v>
      </c>
      <c r="AH31" s="266">
        <v>13.34480082</v>
      </c>
      <c r="AI31" s="266">
        <v>15.992483999999999</v>
      </c>
      <c r="AJ31" s="266">
        <v>18.035222000000001</v>
      </c>
      <c r="AK31" s="266">
        <v>12.422502840000002</v>
      </c>
      <c r="AL31" s="266">
        <v>16.434282</v>
      </c>
      <c r="AM31" s="266">
        <v>12.971152</v>
      </c>
      <c r="AN31" s="266">
        <v>17.132226000000003</v>
      </c>
      <c r="AO31" s="266">
        <v>14.705013000000001</v>
      </c>
      <c r="AP31" s="266">
        <v>14.51720096</v>
      </c>
      <c r="AQ31" s="266">
        <v>17.628242999999998</v>
      </c>
      <c r="AR31" s="266">
        <v>14.233796920000001</v>
      </c>
      <c r="AS31" s="266">
        <v>13.259292</v>
      </c>
      <c r="AT31" s="266">
        <v>14.363528000000001</v>
      </c>
      <c r="AU31" s="266">
        <v>15.297933009999999</v>
      </c>
      <c r="AV31" s="266">
        <v>14.5001756</v>
      </c>
      <c r="AW31" s="266">
        <v>14.62775879</v>
      </c>
      <c r="AX31" s="266">
        <v>18.354817620000002</v>
      </c>
      <c r="AY31" s="266">
        <v>21.029353879999999</v>
      </c>
      <c r="AZ31" s="266">
        <v>22.891474420000002</v>
      </c>
      <c r="BA31" s="266">
        <v>17.545286109999999</v>
      </c>
      <c r="BB31" s="266">
        <v>27.878896750000003</v>
      </c>
      <c r="BC31" s="266">
        <v>19.865087999999997</v>
      </c>
      <c r="BD31" s="266">
        <v>16.59082927</v>
      </c>
      <c r="BE31" s="266">
        <v>15.82076485</v>
      </c>
      <c r="BF31" s="266">
        <v>14.371117120000001</v>
      </c>
      <c r="BG31" s="266">
        <v>17.68613848</v>
      </c>
      <c r="BH31" s="266">
        <v>18.866985870000001</v>
      </c>
      <c r="BI31" s="266">
        <v>17.365648029999999</v>
      </c>
      <c r="BJ31" s="266">
        <v>17.415863989999998</v>
      </c>
      <c r="BK31" s="266">
        <v>22.85756164</v>
      </c>
      <c r="BL31" s="266">
        <v>19.678982009999999</v>
      </c>
      <c r="BM31" s="266">
        <v>19.197605459999998</v>
      </c>
      <c r="BN31" s="266">
        <v>26.028380589999998</v>
      </c>
      <c r="BO31" s="266">
        <v>17.966283779999998</v>
      </c>
      <c r="BP31" s="266">
        <v>19.91900111</v>
      </c>
      <c r="BQ31" s="266">
        <v>18.811410299999999</v>
      </c>
      <c r="BR31" s="273">
        <f t="shared" si="12"/>
        <v>61.734149109999997</v>
      </c>
      <c r="BS31" s="273">
        <f t="shared" si="13"/>
        <v>56.696695189999993</v>
      </c>
      <c r="BT31" s="266">
        <f>AA31+AB31+AC31+AD31</f>
        <v>48</v>
      </c>
      <c r="BU31" s="266">
        <f>AE31+AF31+AG31+AH31</f>
        <v>50.957056820000005</v>
      </c>
      <c r="BV31" s="266">
        <f>AI31+AJ31+AK31+AL31</f>
        <v>62.884490839999998</v>
      </c>
      <c r="BW31" s="266">
        <f>AM31+AN31+AO31+AP31</f>
        <v>59.325591959999997</v>
      </c>
      <c r="BX31" s="266">
        <f>AQ31+AR31+AS31+AT31</f>
        <v>59.484859920000005</v>
      </c>
      <c r="BY31" s="266">
        <f>AU31+AV31+AW31+AX31</f>
        <v>62.780685020000007</v>
      </c>
      <c r="BZ31" s="266">
        <f t="shared" ref="BZ31:BZ34" si="45">AY31+AZ31+BA31+BB31</f>
        <v>89.345011159999999</v>
      </c>
      <c r="CA31" s="266">
        <f>BC31+BD31+BE31+BF31</f>
        <v>66.647799240000012</v>
      </c>
      <c r="CB31" s="273">
        <f>BG31+BH31+BI31+BJ31</f>
        <v>71.334636369999998</v>
      </c>
      <c r="CC31" s="531">
        <f t="shared" si="15"/>
        <v>87.762529699999988</v>
      </c>
    </row>
    <row r="32" spans="1:226" ht="20" customHeight="1">
      <c r="A32" s="126">
        <v>24</v>
      </c>
      <c r="B32" s="127" t="str">
        <f>IF('1'!A1=1,D32,F32)</f>
        <v>Finland</v>
      </c>
      <c r="C32" s="344"/>
      <c r="D32" s="345" t="s">
        <v>318</v>
      </c>
      <c r="E32" s="346"/>
      <c r="F32" s="503" t="s">
        <v>106</v>
      </c>
      <c r="G32" s="264">
        <v>9</v>
      </c>
      <c r="H32" s="264">
        <v>7</v>
      </c>
      <c r="I32" s="264">
        <v>9</v>
      </c>
      <c r="J32" s="264">
        <v>9</v>
      </c>
      <c r="K32" s="264">
        <v>13</v>
      </c>
      <c r="L32" s="264">
        <v>10</v>
      </c>
      <c r="M32" s="264">
        <v>13</v>
      </c>
      <c r="N32" s="264">
        <v>17</v>
      </c>
      <c r="O32" s="265">
        <v>8</v>
      </c>
      <c r="P32" s="265">
        <v>18</v>
      </c>
      <c r="Q32" s="265">
        <v>12</v>
      </c>
      <c r="R32" s="265">
        <v>9</v>
      </c>
      <c r="S32" s="264">
        <v>10</v>
      </c>
      <c r="T32" s="264">
        <v>23</v>
      </c>
      <c r="U32" s="264">
        <v>12</v>
      </c>
      <c r="V32" s="264">
        <v>10</v>
      </c>
      <c r="W32" s="264">
        <v>7</v>
      </c>
      <c r="X32" s="264">
        <v>15</v>
      </c>
      <c r="Y32" s="264">
        <v>9</v>
      </c>
      <c r="Z32" s="266">
        <v>8</v>
      </c>
      <c r="AA32" s="266">
        <v>6</v>
      </c>
      <c r="AB32" s="266">
        <v>7</v>
      </c>
      <c r="AC32" s="266">
        <v>10</v>
      </c>
      <c r="AD32" s="266">
        <v>8</v>
      </c>
      <c r="AE32" s="266">
        <v>8</v>
      </c>
      <c r="AF32" s="266">
        <v>10</v>
      </c>
      <c r="AG32" s="266">
        <v>8</v>
      </c>
      <c r="AH32" s="266">
        <v>7</v>
      </c>
      <c r="AI32" s="266">
        <v>8.1377649999999999</v>
      </c>
      <c r="AJ32" s="266">
        <v>11.111326999999999</v>
      </c>
      <c r="AK32" s="266">
        <v>12.04093204</v>
      </c>
      <c r="AL32" s="266">
        <v>10.637051</v>
      </c>
      <c r="AM32" s="266">
        <v>12.148484</v>
      </c>
      <c r="AN32" s="266">
        <v>12.525364000000001</v>
      </c>
      <c r="AO32" s="266">
        <v>13.64367</v>
      </c>
      <c r="AP32" s="266">
        <v>12</v>
      </c>
      <c r="AQ32" s="266">
        <v>10.51458</v>
      </c>
      <c r="AR32" s="266">
        <v>10.652156150000001</v>
      </c>
      <c r="AS32" s="266">
        <v>10.751832</v>
      </c>
      <c r="AT32" s="266">
        <v>11.069661</v>
      </c>
      <c r="AU32" s="266">
        <v>11.52080145</v>
      </c>
      <c r="AV32" s="266">
        <v>19.117700060000001</v>
      </c>
      <c r="AW32" s="266">
        <v>11.62076622</v>
      </c>
      <c r="AX32" s="266">
        <v>9.7677297900000006</v>
      </c>
      <c r="AY32" s="266">
        <v>15.13089506</v>
      </c>
      <c r="AZ32" s="266">
        <v>20.704131449999998</v>
      </c>
      <c r="BA32" s="266">
        <v>22.94749543</v>
      </c>
      <c r="BB32" s="266">
        <v>46.113087730000004</v>
      </c>
      <c r="BC32" s="266">
        <v>23.5419421</v>
      </c>
      <c r="BD32" s="266">
        <v>13.949144330000001</v>
      </c>
      <c r="BE32" s="266">
        <v>9.3019151999999998</v>
      </c>
      <c r="BF32" s="266">
        <v>11.8768385</v>
      </c>
      <c r="BG32" s="266">
        <v>10.68948576</v>
      </c>
      <c r="BH32" s="266">
        <v>9.0902903899999998</v>
      </c>
      <c r="BI32" s="266">
        <v>7.81753651</v>
      </c>
      <c r="BJ32" s="266">
        <v>15.476210629999999</v>
      </c>
      <c r="BK32" s="266">
        <v>10.462141279999999</v>
      </c>
      <c r="BL32" s="266">
        <v>10.49739113</v>
      </c>
      <c r="BM32" s="266">
        <v>9.5088748400000007</v>
      </c>
      <c r="BN32" s="266">
        <v>13.678865779999999</v>
      </c>
      <c r="BO32" s="266">
        <v>9.3277719399999981</v>
      </c>
      <c r="BP32" s="266">
        <v>11.56081066</v>
      </c>
      <c r="BQ32" s="266">
        <v>11.552844110000001</v>
      </c>
      <c r="BR32" s="273">
        <f t="shared" si="12"/>
        <v>30.468407250000002</v>
      </c>
      <c r="BS32" s="273">
        <f t="shared" si="13"/>
        <v>32.441426710000002</v>
      </c>
      <c r="BT32" s="266">
        <f>AA32+AB32+AC32+AD32</f>
        <v>31</v>
      </c>
      <c r="BU32" s="266">
        <f>AE32+AF32+AG32+AH32</f>
        <v>33</v>
      </c>
      <c r="BV32" s="266">
        <f>AI32+AJ32+AK32+AL32</f>
        <v>41.927075039999998</v>
      </c>
      <c r="BW32" s="266">
        <f>AM32+AN32+AO32+AP32</f>
        <v>50.317518</v>
      </c>
      <c r="BX32" s="266">
        <f>AQ32+AR32+AS32+AT32</f>
        <v>42.988229150000002</v>
      </c>
      <c r="BY32" s="266">
        <f>AU32+AV32+AW32+AX32</f>
        <v>52.026997520000009</v>
      </c>
      <c r="BZ32" s="266">
        <f t="shared" ref="BZ32" si="46">AY32+AZ32+BA32+BB32</f>
        <v>104.89560967</v>
      </c>
      <c r="CA32" s="266">
        <f>BC32+BD32+BE32+BF32</f>
        <v>58.669840130000004</v>
      </c>
      <c r="CB32" s="273">
        <f>BG32+BH32+BI32+BJ32</f>
        <v>43.073523289999997</v>
      </c>
      <c r="CC32" s="531">
        <f t="shared" si="15"/>
        <v>44.147273030000001</v>
      </c>
    </row>
    <row r="33" spans="1:231" ht="25.25" customHeight="1">
      <c r="A33" s="126">
        <v>25</v>
      </c>
      <c r="B33" s="127" t="str">
        <f>IF('1'!A1=1,D33,F33)</f>
        <v>Ireland</v>
      </c>
      <c r="C33" s="344"/>
      <c r="D33" s="346" t="s">
        <v>332</v>
      </c>
      <c r="E33" s="346"/>
      <c r="F33" s="503" t="s">
        <v>105</v>
      </c>
      <c r="G33" s="264">
        <v>1</v>
      </c>
      <c r="H33" s="264">
        <v>1</v>
      </c>
      <c r="I33" s="264">
        <v>1</v>
      </c>
      <c r="J33" s="264">
        <v>1</v>
      </c>
      <c r="K33" s="264">
        <v>8</v>
      </c>
      <c r="L33" s="264">
        <v>1</v>
      </c>
      <c r="M33" s="264">
        <v>2</v>
      </c>
      <c r="N33" s="264">
        <v>3</v>
      </c>
      <c r="O33" s="265">
        <v>3</v>
      </c>
      <c r="P33" s="265">
        <v>18</v>
      </c>
      <c r="Q33" s="265">
        <v>16</v>
      </c>
      <c r="R33" s="265">
        <v>39</v>
      </c>
      <c r="S33" s="264">
        <v>52</v>
      </c>
      <c r="T33" s="264">
        <v>38</v>
      </c>
      <c r="U33" s="264">
        <v>4</v>
      </c>
      <c r="V33" s="264">
        <v>26</v>
      </c>
      <c r="W33" s="264">
        <v>32</v>
      </c>
      <c r="X33" s="264">
        <v>19</v>
      </c>
      <c r="Y33" s="264">
        <v>3</v>
      </c>
      <c r="Z33" s="266">
        <v>15</v>
      </c>
      <c r="AA33" s="266">
        <v>16</v>
      </c>
      <c r="AB33" s="266">
        <v>11</v>
      </c>
      <c r="AC33" s="266">
        <v>6</v>
      </c>
      <c r="AD33" s="266">
        <v>26</v>
      </c>
      <c r="AE33" s="266">
        <v>22.201069</v>
      </c>
      <c r="AF33" s="266">
        <v>12</v>
      </c>
      <c r="AG33" s="266">
        <v>2</v>
      </c>
      <c r="AH33" s="266">
        <v>9</v>
      </c>
      <c r="AI33" s="266">
        <v>30.834817000000001</v>
      </c>
      <c r="AJ33" s="266">
        <v>5.8813849999999999</v>
      </c>
      <c r="AK33" s="266">
        <v>4</v>
      </c>
      <c r="AL33" s="266">
        <v>14.009195</v>
      </c>
      <c r="AM33" s="266">
        <v>41.558600999999996</v>
      </c>
      <c r="AN33" s="266">
        <v>8.0182029999999997</v>
      </c>
      <c r="AO33" s="266">
        <v>4</v>
      </c>
      <c r="AP33" s="266">
        <v>23.466291949999999</v>
      </c>
      <c r="AQ33" s="266">
        <v>80.517658999999995</v>
      </c>
      <c r="AR33" s="266">
        <v>18.503131270000001</v>
      </c>
      <c r="AS33" s="266">
        <v>3.7797830000000001</v>
      </c>
      <c r="AT33" s="266">
        <v>49.588642999999998</v>
      </c>
      <c r="AU33" s="266">
        <v>52.650463200000004</v>
      </c>
      <c r="AV33" s="266">
        <v>17.545666669999999</v>
      </c>
      <c r="AW33" s="266">
        <v>5</v>
      </c>
      <c r="AX33" s="266">
        <v>18.909731130000001</v>
      </c>
      <c r="AY33" s="266">
        <v>40.279616709999999</v>
      </c>
      <c r="AZ33" s="266">
        <v>7.8211061800000001</v>
      </c>
      <c r="BA33" s="266">
        <v>4.4258352399999996</v>
      </c>
      <c r="BB33" s="266">
        <v>44.55827567</v>
      </c>
      <c r="BC33" s="266">
        <v>34.217635019999996</v>
      </c>
      <c r="BD33" s="266">
        <v>1</v>
      </c>
      <c r="BE33" s="266">
        <v>8.0877605799999994</v>
      </c>
      <c r="BF33" s="266">
        <v>0.89048231</v>
      </c>
      <c r="BG33" s="266">
        <v>7.1472102400000006</v>
      </c>
      <c r="BH33" s="264">
        <v>1</v>
      </c>
      <c r="BI33" s="266">
        <v>1.33874966</v>
      </c>
      <c r="BJ33" s="266">
        <v>5.4561816500000004</v>
      </c>
      <c r="BK33" s="266">
        <v>23.763546899999998</v>
      </c>
      <c r="BL33" s="266">
        <v>13.765094910000002</v>
      </c>
      <c r="BM33" s="266">
        <v>10.372347009999999</v>
      </c>
      <c r="BN33" s="266">
        <v>13.334387710000001</v>
      </c>
      <c r="BO33" s="266">
        <v>1.8862339000000001</v>
      </c>
      <c r="BP33" s="266">
        <v>1.6965750800000001</v>
      </c>
      <c r="BQ33" s="266">
        <v>1.5999570699999999</v>
      </c>
      <c r="BR33" s="273">
        <f t="shared" si="12"/>
        <v>47.900988819999995</v>
      </c>
      <c r="BS33" s="273">
        <f t="shared" si="13"/>
        <v>5.1827660499999997</v>
      </c>
      <c r="BT33" s="266">
        <f t="shared" ref="BT33" si="47">AA33+AB33+AC33+AD33</f>
        <v>59</v>
      </c>
      <c r="BU33" s="266">
        <f t="shared" ref="BU33" si="48">AE33+AF33+AG33+AH33</f>
        <v>45.201069000000004</v>
      </c>
      <c r="BV33" s="266">
        <f t="shared" ref="BV33" si="49">AI33+AJ33+AK33+AL33</f>
        <v>54.725397000000001</v>
      </c>
      <c r="BW33" s="266">
        <f t="shared" ref="BW33" si="50">AM33+AN33+AO33+AP33</f>
        <v>77.043095949999994</v>
      </c>
      <c r="BX33" s="266">
        <f t="shared" si="31"/>
        <v>152.38921626999999</v>
      </c>
      <c r="BY33" s="266">
        <f t="shared" si="32"/>
        <v>94.105861000000004</v>
      </c>
      <c r="BZ33" s="266">
        <f t="shared" si="45"/>
        <v>97.084833799999998</v>
      </c>
      <c r="CA33" s="266">
        <f t="shared" ref="CA33" si="51">BC33+BD33+BE33+BF33</f>
        <v>44.19587791</v>
      </c>
      <c r="CB33" s="273">
        <f t="shared" ref="CB33" si="52">BG33+BH33+BI33+BJ33</f>
        <v>14.942141549999999</v>
      </c>
      <c r="CC33" s="531">
        <f t="shared" si="15"/>
        <v>61.235376529999996</v>
      </c>
    </row>
    <row r="34" spans="1:231" ht="23.4" customHeight="1">
      <c r="A34" s="126">
        <v>26</v>
      </c>
      <c r="B34" s="127" t="str">
        <f>IF('1'!A1=1,D34,F34)</f>
        <v>Malta</v>
      </c>
      <c r="C34" s="344"/>
      <c r="D34" s="345" t="s">
        <v>316</v>
      </c>
      <c r="E34" s="346"/>
      <c r="F34" s="503" t="s">
        <v>108</v>
      </c>
      <c r="G34" s="264">
        <v>2</v>
      </c>
      <c r="H34" s="264">
        <v>28</v>
      </c>
      <c r="I34" s="264">
        <v>1</v>
      </c>
      <c r="J34" s="264">
        <v>18</v>
      </c>
      <c r="K34" s="264">
        <v>44</v>
      </c>
      <c r="L34" s="264">
        <v>55</v>
      </c>
      <c r="M34" s="264">
        <v>21</v>
      </c>
      <c r="N34" s="264">
        <v>1</v>
      </c>
      <c r="O34" s="265">
        <v>0</v>
      </c>
      <c r="P34" s="265">
        <v>3</v>
      </c>
      <c r="Q34" s="265">
        <v>1</v>
      </c>
      <c r="R34" s="265">
        <v>1</v>
      </c>
      <c r="S34" s="264">
        <v>2</v>
      </c>
      <c r="T34" s="264">
        <v>1</v>
      </c>
      <c r="U34" s="264">
        <v>2</v>
      </c>
      <c r="V34" s="264">
        <v>1</v>
      </c>
      <c r="W34" s="264">
        <v>1</v>
      </c>
      <c r="X34" s="264" t="s">
        <v>171</v>
      </c>
      <c r="Y34" s="264" t="s">
        <v>171</v>
      </c>
      <c r="Z34" s="266" t="s">
        <v>171</v>
      </c>
      <c r="AA34" s="266">
        <v>9</v>
      </c>
      <c r="AB34" s="266">
        <v>1</v>
      </c>
      <c r="AC34" s="266">
        <v>1</v>
      </c>
      <c r="AD34" s="266">
        <v>1</v>
      </c>
      <c r="AE34" s="266">
        <v>1</v>
      </c>
      <c r="AF34" s="266">
        <v>5</v>
      </c>
      <c r="AG34" s="266">
        <v>1</v>
      </c>
      <c r="AH34" s="266">
        <v>0</v>
      </c>
      <c r="AI34" s="266">
        <v>4.2840600000000002</v>
      </c>
      <c r="AJ34" s="266">
        <v>4.6574839999999993</v>
      </c>
      <c r="AK34" s="266">
        <v>14</v>
      </c>
      <c r="AL34" s="266">
        <v>20.859334999999998</v>
      </c>
      <c r="AM34" s="266">
        <v>6.2958299999999996</v>
      </c>
      <c r="AN34" s="266">
        <v>17.400021000000002</v>
      </c>
      <c r="AO34" s="266">
        <v>1</v>
      </c>
      <c r="AP34" s="266">
        <v>24</v>
      </c>
      <c r="AQ34" s="266">
        <v>10.133963</v>
      </c>
      <c r="AR34" s="266">
        <v>5.2563750300000001</v>
      </c>
      <c r="AS34" s="266">
        <v>12.787144</v>
      </c>
      <c r="AT34" s="266">
        <v>1</v>
      </c>
      <c r="AU34" s="266">
        <v>2.88917373</v>
      </c>
      <c r="AV34" s="266">
        <v>1</v>
      </c>
      <c r="AW34" s="266">
        <v>2</v>
      </c>
      <c r="AX34" s="266">
        <v>1</v>
      </c>
      <c r="AY34" s="266">
        <v>1</v>
      </c>
      <c r="AZ34" s="266">
        <v>19</v>
      </c>
      <c r="BA34" s="266">
        <v>3.3626401800000001</v>
      </c>
      <c r="BB34" s="266">
        <v>2.6443204300000001</v>
      </c>
      <c r="BC34" s="266">
        <v>1</v>
      </c>
      <c r="BD34" s="266">
        <v>1</v>
      </c>
      <c r="BE34" s="266">
        <v>0</v>
      </c>
      <c r="BF34" s="266">
        <v>6.3382691900000001</v>
      </c>
      <c r="BG34" s="266">
        <v>11.89197377</v>
      </c>
      <c r="BH34" s="266">
        <v>12.9211423</v>
      </c>
      <c r="BI34" s="266">
        <v>28.922837440000002</v>
      </c>
      <c r="BJ34" s="266">
        <v>16.38001611</v>
      </c>
      <c r="BK34" s="266">
        <v>18.4166496</v>
      </c>
      <c r="BL34" s="266">
        <v>1.4975394299999998</v>
      </c>
      <c r="BM34" s="266">
        <v>15.51449378</v>
      </c>
      <c r="BN34" s="266">
        <v>19.767184690000001</v>
      </c>
      <c r="BO34" s="266">
        <v>1.6204904999999998</v>
      </c>
      <c r="BP34" s="266">
        <v>1.5551436600000001</v>
      </c>
      <c r="BQ34" s="266">
        <v>0.93274833000000001</v>
      </c>
      <c r="BR34" s="273">
        <f t="shared" si="12"/>
        <v>35.428682809999998</v>
      </c>
      <c r="BS34" s="273">
        <f t="shared" si="13"/>
        <v>4.1083824900000003</v>
      </c>
      <c r="BT34" s="266">
        <f>AA34+AB34+AC34+AD34</f>
        <v>12</v>
      </c>
      <c r="BU34" s="266">
        <f>AE34+AF34+AG34+AH34</f>
        <v>7</v>
      </c>
      <c r="BV34" s="266">
        <f>AI34+AJ34+AK34+AL34</f>
        <v>43.800878999999995</v>
      </c>
      <c r="BW34" s="266">
        <f>AM34+AN34+AO34+AP34</f>
        <v>48.695851000000005</v>
      </c>
      <c r="BX34" s="266">
        <f>AQ34+AR34+AS34+AT34</f>
        <v>29.17748203</v>
      </c>
      <c r="BY34" s="266">
        <f>AU34+AV34+AW34+AX34</f>
        <v>6.8891737299999996</v>
      </c>
      <c r="BZ34" s="266">
        <f t="shared" si="45"/>
        <v>26.00696061</v>
      </c>
      <c r="CA34" s="266">
        <f>BC34+BD34+BE34+BF34</f>
        <v>8.3382691900000001</v>
      </c>
      <c r="CB34" s="273">
        <f>BG34+BH34+BI34+BJ34</f>
        <v>70.115969620000001</v>
      </c>
      <c r="CC34" s="531">
        <f t="shared" si="15"/>
        <v>55.195867499999999</v>
      </c>
      <c r="DC34" s="303" t="s">
        <v>172</v>
      </c>
      <c r="DE34" s="454"/>
      <c r="DF34" s="454"/>
      <c r="DG34" s="454"/>
      <c r="DH34" s="454"/>
      <c r="DI34" s="454"/>
      <c r="DJ34" s="454"/>
      <c r="DK34" s="454"/>
      <c r="DL34" s="454"/>
      <c r="DM34" s="454"/>
      <c r="DN34" s="454"/>
      <c r="DO34" s="454"/>
      <c r="DP34" s="454"/>
      <c r="DQ34" s="454"/>
      <c r="DR34" s="454"/>
      <c r="DS34" s="454"/>
      <c r="DT34" s="454"/>
      <c r="DU34" s="454"/>
      <c r="DV34" s="454"/>
      <c r="DW34" s="454"/>
      <c r="DX34" s="454"/>
      <c r="DY34" s="454"/>
      <c r="DZ34" s="454"/>
      <c r="EA34" s="454"/>
      <c r="EB34" s="454"/>
      <c r="EC34" s="454"/>
      <c r="ED34" s="454"/>
      <c r="EE34" s="454"/>
      <c r="EF34" s="454"/>
      <c r="EG34" s="454"/>
      <c r="EH34" s="454"/>
      <c r="EI34" s="454"/>
      <c r="EJ34" s="454"/>
      <c r="EK34" s="454"/>
      <c r="EL34" s="454"/>
      <c r="EM34" s="454"/>
      <c r="EN34" s="454"/>
      <c r="EO34" s="454"/>
      <c r="EP34" s="454"/>
      <c r="EQ34" s="454"/>
      <c r="ER34" s="454"/>
      <c r="ES34" s="454"/>
      <c r="ET34" s="454"/>
      <c r="EU34" s="454"/>
      <c r="EV34" s="454"/>
      <c r="EW34" s="454"/>
      <c r="EX34" s="454"/>
      <c r="EY34" s="454"/>
      <c r="EZ34" s="454"/>
      <c r="FA34" s="454"/>
      <c r="FB34" s="454"/>
      <c r="FC34" s="454"/>
      <c r="FD34" s="454"/>
      <c r="FE34" s="454"/>
      <c r="FF34" s="454"/>
      <c r="FG34" s="454"/>
      <c r="FH34" s="454"/>
      <c r="FI34" s="454"/>
      <c r="FJ34" s="454"/>
      <c r="FK34" s="454"/>
      <c r="FL34" s="454"/>
      <c r="FM34" s="454"/>
      <c r="FN34" s="454"/>
      <c r="FO34" s="454"/>
      <c r="FP34" s="454"/>
      <c r="FQ34" s="454"/>
      <c r="FR34" s="454"/>
      <c r="FS34" s="454"/>
      <c r="FT34" s="454"/>
      <c r="FU34" s="454"/>
      <c r="FV34" s="454"/>
      <c r="FW34" s="454"/>
      <c r="FX34" s="454"/>
      <c r="FY34" s="454"/>
      <c r="FZ34" s="454"/>
      <c r="GA34" s="454"/>
      <c r="GB34" s="454"/>
      <c r="GC34" s="454"/>
      <c r="GD34" s="454"/>
      <c r="GE34" s="454"/>
      <c r="GF34" s="454"/>
      <c r="GG34" s="454"/>
      <c r="GH34" s="454"/>
      <c r="GI34" s="454"/>
      <c r="GJ34" s="454"/>
      <c r="GK34" s="454"/>
      <c r="GL34" s="454"/>
      <c r="GM34" s="454"/>
      <c r="GN34" s="454"/>
      <c r="GO34" s="454"/>
      <c r="GP34" s="454"/>
      <c r="GQ34" s="454"/>
      <c r="GR34" s="454"/>
      <c r="GS34" s="454"/>
      <c r="GT34" s="454"/>
      <c r="GU34" s="454"/>
      <c r="GV34" s="454"/>
      <c r="GW34" s="454"/>
      <c r="GX34" s="454"/>
      <c r="GY34" s="454"/>
      <c r="GZ34" s="454"/>
      <c r="HA34" s="454"/>
      <c r="HB34" s="454"/>
      <c r="HC34" s="454"/>
      <c r="HD34" s="454"/>
      <c r="HE34" s="454"/>
      <c r="HF34" s="454"/>
      <c r="HG34" s="454"/>
      <c r="HH34" s="454"/>
      <c r="HI34" s="454"/>
      <c r="HJ34" s="454"/>
      <c r="HK34" s="454"/>
      <c r="HL34" s="454"/>
      <c r="HM34" s="454"/>
      <c r="HN34" s="454"/>
      <c r="HO34" s="454"/>
      <c r="HP34" s="129"/>
      <c r="HQ34" s="129"/>
      <c r="HR34" s="151" t="s">
        <v>164</v>
      </c>
    </row>
    <row r="35" spans="1:231" ht="20" customHeight="1">
      <c r="A35" s="126">
        <v>27</v>
      </c>
      <c r="B35" s="330" t="str">
        <f>IF('1'!A1=1,D35,F35)</f>
        <v>Luxembourg</v>
      </c>
      <c r="C35" s="344"/>
      <c r="D35" s="345" t="s">
        <v>319</v>
      </c>
      <c r="E35" s="346"/>
      <c r="F35" s="503" t="s">
        <v>110</v>
      </c>
      <c r="G35" s="264">
        <v>2</v>
      </c>
      <c r="H35" s="264">
        <v>1</v>
      </c>
      <c r="I35" s="264">
        <v>1</v>
      </c>
      <c r="J35" s="264">
        <v>1</v>
      </c>
      <c r="K35" s="264">
        <v>1</v>
      </c>
      <c r="L35" s="264">
        <v>2</v>
      </c>
      <c r="M35" s="264">
        <v>1</v>
      </c>
      <c r="N35" s="264">
        <v>2</v>
      </c>
      <c r="O35" s="265">
        <v>1</v>
      </c>
      <c r="P35" s="265">
        <v>1</v>
      </c>
      <c r="Q35" s="265">
        <v>1</v>
      </c>
      <c r="R35" s="265">
        <v>1</v>
      </c>
      <c r="S35" s="264">
        <v>1</v>
      </c>
      <c r="T35" s="264">
        <v>1</v>
      </c>
      <c r="U35" s="264">
        <v>1</v>
      </c>
      <c r="V35" s="264">
        <v>2</v>
      </c>
      <c r="W35" s="264">
        <v>2</v>
      </c>
      <c r="X35" s="264">
        <v>2</v>
      </c>
      <c r="Y35" s="264">
        <v>1</v>
      </c>
      <c r="Z35" s="266">
        <v>11</v>
      </c>
      <c r="AA35" s="266">
        <v>2</v>
      </c>
      <c r="AB35" s="266">
        <v>1</v>
      </c>
      <c r="AC35" s="266">
        <v>1</v>
      </c>
      <c r="AD35" s="266">
        <v>1</v>
      </c>
      <c r="AE35" s="266">
        <v>1</v>
      </c>
      <c r="AF35" s="266">
        <v>1</v>
      </c>
      <c r="AG35" s="266">
        <v>2</v>
      </c>
      <c r="AH35" s="266">
        <v>1</v>
      </c>
      <c r="AI35" s="266">
        <v>2</v>
      </c>
      <c r="AJ35" s="266">
        <v>2</v>
      </c>
      <c r="AK35" s="266">
        <v>2</v>
      </c>
      <c r="AL35" s="266">
        <v>2</v>
      </c>
      <c r="AM35" s="266">
        <v>2</v>
      </c>
      <c r="AN35" s="266">
        <v>2</v>
      </c>
      <c r="AO35" s="266">
        <v>2</v>
      </c>
      <c r="AP35" s="266">
        <v>2</v>
      </c>
      <c r="AQ35" s="266">
        <v>2.3325819999999999</v>
      </c>
      <c r="AR35" s="266">
        <v>2.6665424200000003</v>
      </c>
      <c r="AS35" s="266">
        <v>4.2000229999999998</v>
      </c>
      <c r="AT35" s="266">
        <v>11</v>
      </c>
      <c r="AU35" s="266">
        <v>4.6143848800000002</v>
      </c>
      <c r="AV35" s="266">
        <v>1.8638218</v>
      </c>
      <c r="AW35" s="266">
        <v>6.5950038499999994</v>
      </c>
      <c r="AX35" s="266">
        <v>4.3341315500000004</v>
      </c>
      <c r="AY35" s="266">
        <v>3</v>
      </c>
      <c r="AZ35" s="266">
        <v>4</v>
      </c>
      <c r="BA35" s="266">
        <v>4.0266011500000003</v>
      </c>
      <c r="BB35" s="266">
        <v>4</v>
      </c>
      <c r="BC35" s="266">
        <v>3</v>
      </c>
      <c r="BD35" s="266">
        <v>3</v>
      </c>
      <c r="BE35" s="266">
        <v>2</v>
      </c>
      <c r="BF35" s="266">
        <v>1</v>
      </c>
      <c r="BG35" s="266">
        <v>1.48520512</v>
      </c>
      <c r="BH35" s="266">
        <v>0.72012162999999996</v>
      </c>
      <c r="BI35" s="266">
        <v>0.78829083999999994</v>
      </c>
      <c r="BJ35" s="266">
        <v>0.41896354000000002</v>
      </c>
      <c r="BK35" s="266">
        <v>0.34149281999999997</v>
      </c>
      <c r="BL35" s="266">
        <v>1.00794826</v>
      </c>
      <c r="BM35" s="266">
        <v>1.4100385200000001</v>
      </c>
      <c r="BN35" s="266">
        <v>2.2677265100000001</v>
      </c>
      <c r="BO35" s="266">
        <v>0.78264350999999999</v>
      </c>
      <c r="BP35" s="266">
        <v>1.1596539100000001</v>
      </c>
      <c r="BQ35" s="266">
        <v>0.54410906000000003</v>
      </c>
      <c r="BR35" s="273">
        <f t="shared" si="12"/>
        <v>2.7594796000000001</v>
      </c>
      <c r="BS35" s="273">
        <f t="shared" si="13"/>
        <v>2.4864064800000003</v>
      </c>
      <c r="BT35" s="266">
        <f t="shared" si="36"/>
        <v>5</v>
      </c>
      <c r="BU35" s="266">
        <f t="shared" si="37"/>
        <v>5</v>
      </c>
      <c r="BV35" s="266">
        <f t="shared" si="38"/>
        <v>8</v>
      </c>
      <c r="BW35" s="266">
        <f t="shared" si="39"/>
        <v>8</v>
      </c>
      <c r="BX35" s="266">
        <f t="shared" ref="BX35" si="53">AQ35+AR35+AS35+AT35</f>
        <v>20.199147419999999</v>
      </c>
      <c r="BY35" s="266">
        <f t="shared" ref="BY35" si="54">AU35+AV35+AW35+AX35</f>
        <v>17.407342079999999</v>
      </c>
      <c r="BZ35" s="266">
        <f t="shared" ref="BZ35" si="55">AY35+AZ35+BA35+BB35</f>
        <v>15.026601150000001</v>
      </c>
      <c r="CA35" s="266">
        <f t="shared" si="41"/>
        <v>9</v>
      </c>
      <c r="CB35" s="273">
        <f t="shared" si="11"/>
        <v>3.4125811300000004</v>
      </c>
      <c r="CC35" s="531">
        <f t="shared" si="15"/>
        <v>5.0272061099999998</v>
      </c>
      <c r="DE35" s="454"/>
      <c r="DF35" s="454"/>
      <c r="DG35" s="454"/>
      <c r="DH35" s="454"/>
      <c r="DI35" s="454"/>
      <c r="DJ35" s="454"/>
      <c r="DK35" s="454"/>
      <c r="DL35" s="454"/>
      <c r="DM35" s="454"/>
      <c r="DN35" s="454"/>
      <c r="DO35" s="454"/>
      <c r="DP35" s="454"/>
      <c r="DQ35" s="454"/>
      <c r="DR35" s="454"/>
      <c r="DS35" s="454"/>
      <c r="DT35" s="454"/>
      <c r="DU35" s="454"/>
      <c r="DV35" s="454"/>
      <c r="DW35" s="454"/>
      <c r="DX35" s="454"/>
      <c r="DY35" s="454"/>
      <c r="DZ35" s="454"/>
      <c r="EA35" s="454"/>
      <c r="EB35" s="454"/>
      <c r="EC35" s="454"/>
      <c r="ED35" s="454"/>
      <c r="EE35" s="454"/>
      <c r="EF35" s="454"/>
      <c r="EG35" s="454"/>
      <c r="EH35" s="454"/>
      <c r="EI35" s="454"/>
      <c r="EJ35" s="454"/>
      <c r="EK35" s="454"/>
      <c r="EL35" s="454"/>
      <c r="EM35" s="454"/>
      <c r="EN35" s="454"/>
      <c r="EO35" s="454"/>
      <c r="EP35" s="454"/>
      <c r="EQ35" s="454"/>
      <c r="ER35" s="454"/>
      <c r="ES35" s="454"/>
      <c r="ET35" s="454"/>
      <c r="EU35" s="454"/>
      <c r="EV35" s="454"/>
      <c r="EW35" s="454"/>
      <c r="EX35" s="454"/>
      <c r="EY35" s="454"/>
      <c r="EZ35" s="454"/>
      <c r="FA35" s="454"/>
      <c r="FB35" s="454"/>
      <c r="FC35" s="454"/>
      <c r="FD35" s="454"/>
      <c r="FE35" s="454"/>
      <c r="FF35" s="454"/>
      <c r="FG35" s="454"/>
      <c r="FH35" s="454"/>
      <c r="FI35" s="454"/>
      <c r="FJ35" s="454"/>
      <c r="FK35" s="454"/>
      <c r="FL35" s="454"/>
      <c r="FM35" s="454"/>
      <c r="FN35" s="454"/>
      <c r="FO35" s="454"/>
      <c r="FP35" s="454"/>
      <c r="FQ35" s="454"/>
      <c r="FR35" s="454"/>
      <c r="FS35" s="454"/>
      <c r="FT35" s="454"/>
      <c r="FU35" s="454"/>
      <c r="FV35" s="454"/>
      <c r="FW35" s="454"/>
      <c r="FX35" s="454"/>
      <c r="FY35" s="454"/>
      <c r="FZ35" s="454"/>
      <c r="GA35" s="454"/>
      <c r="GB35" s="454"/>
      <c r="GC35" s="454"/>
      <c r="GD35" s="454"/>
      <c r="GE35" s="454"/>
      <c r="GF35" s="454"/>
      <c r="GG35" s="454"/>
      <c r="GH35" s="454"/>
      <c r="GI35" s="454"/>
      <c r="GJ35" s="454"/>
      <c r="GK35" s="454"/>
      <c r="GL35" s="454"/>
      <c r="GM35" s="454"/>
      <c r="GN35" s="454"/>
      <c r="GO35" s="454"/>
      <c r="GP35" s="454"/>
      <c r="GQ35" s="454"/>
      <c r="GR35" s="454"/>
      <c r="GS35" s="454"/>
      <c r="GT35" s="454"/>
      <c r="GU35" s="454"/>
      <c r="GV35" s="454"/>
      <c r="GW35" s="454"/>
      <c r="GX35" s="454"/>
      <c r="GY35" s="454"/>
      <c r="GZ35" s="454"/>
      <c r="HA35" s="454"/>
      <c r="HB35" s="454"/>
      <c r="HC35" s="454"/>
      <c r="HD35" s="454"/>
      <c r="HE35" s="454"/>
      <c r="HF35" s="454"/>
      <c r="HG35" s="454"/>
      <c r="HH35" s="454"/>
      <c r="HI35" s="454"/>
      <c r="HJ35" s="454"/>
      <c r="HK35" s="454"/>
      <c r="HL35" s="454"/>
      <c r="HM35" s="454"/>
      <c r="HN35" s="454"/>
      <c r="HO35" s="454"/>
      <c r="HP35" s="129"/>
      <c r="HQ35" s="129"/>
    </row>
    <row r="36" spans="1:231" ht="50" customHeight="1">
      <c r="A36" s="284"/>
      <c r="B36" s="306" t="str">
        <f>IF('1'!A1=1,D36,F36)</f>
        <v>Reference: United Kingdom of Great Britain and Northern Ireland</v>
      </c>
      <c r="C36" s="533"/>
      <c r="D36" s="534" t="s">
        <v>221</v>
      </c>
      <c r="E36" s="534"/>
      <c r="F36" s="534" t="s">
        <v>222</v>
      </c>
      <c r="G36" s="554">
        <v>65</v>
      </c>
      <c r="H36" s="515">
        <v>104</v>
      </c>
      <c r="I36" s="515">
        <v>83</v>
      </c>
      <c r="J36" s="515">
        <v>132</v>
      </c>
      <c r="K36" s="515">
        <v>131</v>
      </c>
      <c r="L36" s="515">
        <v>135</v>
      </c>
      <c r="M36" s="515">
        <v>83</v>
      </c>
      <c r="N36" s="515">
        <v>70</v>
      </c>
      <c r="O36" s="280">
        <v>71</v>
      </c>
      <c r="P36" s="280">
        <v>101</v>
      </c>
      <c r="Q36" s="280">
        <v>169</v>
      </c>
      <c r="R36" s="280">
        <v>124</v>
      </c>
      <c r="S36" s="515">
        <v>129</v>
      </c>
      <c r="T36" s="515">
        <v>92</v>
      </c>
      <c r="U36" s="515">
        <v>90</v>
      </c>
      <c r="V36" s="515">
        <v>164</v>
      </c>
      <c r="W36" s="515">
        <v>171</v>
      </c>
      <c r="X36" s="515">
        <v>161</v>
      </c>
      <c r="Y36" s="515">
        <v>94</v>
      </c>
      <c r="Z36" s="451">
        <v>104</v>
      </c>
      <c r="AA36" s="451">
        <v>91</v>
      </c>
      <c r="AB36" s="451">
        <v>67</v>
      </c>
      <c r="AC36" s="451">
        <v>79</v>
      </c>
      <c r="AD36" s="451">
        <v>82</v>
      </c>
      <c r="AE36" s="451">
        <v>73.525346999999996</v>
      </c>
      <c r="AF36" s="451">
        <v>74.257148000000001</v>
      </c>
      <c r="AG36" s="451">
        <v>63.213735999999997</v>
      </c>
      <c r="AH36" s="451">
        <v>72.782854749999998</v>
      </c>
      <c r="AI36" s="451">
        <v>110.775702</v>
      </c>
      <c r="AJ36" s="451">
        <v>133.41003700000002</v>
      </c>
      <c r="AK36" s="451">
        <v>75.761713489999991</v>
      </c>
      <c r="AL36" s="451">
        <v>119.93606800000001</v>
      </c>
      <c r="AM36" s="451">
        <v>137.37464000000003</v>
      </c>
      <c r="AN36" s="451">
        <v>114.74427900000001</v>
      </c>
      <c r="AO36" s="451">
        <v>129.03973000000002</v>
      </c>
      <c r="AP36" s="451">
        <v>155.34395914999999</v>
      </c>
      <c r="AQ36" s="451">
        <v>137.967872</v>
      </c>
      <c r="AR36" s="451">
        <v>172.84716146</v>
      </c>
      <c r="AS36" s="451">
        <v>118.032247</v>
      </c>
      <c r="AT36" s="451">
        <v>142.66092900000001</v>
      </c>
      <c r="AU36" s="451">
        <v>137.80998850999998</v>
      </c>
      <c r="AV36" s="451">
        <v>93.805341299999995</v>
      </c>
      <c r="AW36" s="451">
        <v>161.95756355</v>
      </c>
      <c r="AX36" s="451">
        <v>192.69776598000001</v>
      </c>
      <c r="AY36" s="451">
        <v>193.19036140999998</v>
      </c>
      <c r="AZ36" s="451">
        <v>250.98027124999999</v>
      </c>
      <c r="BA36" s="451">
        <v>259.33736269000002</v>
      </c>
      <c r="BB36" s="451">
        <v>280.18578718000003</v>
      </c>
      <c r="BC36" s="451">
        <v>144.35678487999999</v>
      </c>
      <c r="BD36" s="451">
        <v>33.278187080000002</v>
      </c>
      <c r="BE36" s="451">
        <v>58.261589239999999</v>
      </c>
      <c r="BF36" s="451">
        <v>126.73039909000001</v>
      </c>
      <c r="BG36" s="451">
        <v>83.331438079999998</v>
      </c>
      <c r="BH36" s="451">
        <v>77.692842450000001</v>
      </c>
      <c r="BI36" s="451">
        <v>90.625058590000009</v>
      </c>
      <c r="BJ36" s="451">
        <v>104.60844851</v>
      </c>
      <c r="BK36" s="451">
        <v>119.46012879</v>
      </c>
      <c r="BL36" s="451">
        <v>106.35562683000001</v>
      </c>
      <c r="BM36" s="451">
        <v>136.87648142</v>
      </c>
      <c r="BN36" s="451">
        <v>204.94224336000002</v>
      </c>
      <c r="BO36" s="451">
        <v>96.287331469999998</v>
      </c>
      <c r="BP36" s="451">
        <v>182.61188257999999</v>
      </c>
      <c r="BQ36" s="451">
        <v>150.44092370999999</v>
      </c>
      <c r="BR36" s="460">
        <f t="shared" si="12"/>
        <v>362.69223704000001</v>
      </c>
      <c r="BS36" s="460">
        <f t="shared" si="13"/>
        <v>429.34013775999995</v>
      </c>
      <c r="BT36" s="451">
        <f t="shared" si="36"/>
        <v>319</v>
      </c>
      <c r="BU36" s="451">
        <f t="shared" si="37"/>
        <v>283.77908574999998</v>
      </c>
      <c r="BV36" s="451">
        <f t="shared" si="38"/>
        <v>439.88352049000002</v>
      </c>
      <c r="BW36" s="451">
        <f t="shared" si="39"/>
        <v>536.50260815000001</v>
      </c>
      <c r="BX36" s="451">
        <f t="shared" ref="BX36" si="56">AQ36+AR36+AS36+AT36</f>
        <v>571.50820945999999</v>
      </c>
      <c r="BY36" s="451">
        <f t="shared" ref="BY36" si="57">AU36+AV36+AW36+AX36</f>
        <v>586.27065933999995</v>
      </c>
      <c r="BZ36" s="451">
        <f t="shared" ref="BZ36" si="58">AY36+AZ36+BA36+BB36</f>
        <v>983.69378253000002</v>
      </c>
      <c r="CA36" s="451">
        <f>BC36+BD36+BE36+BF36</f>
        <v>362.62696029</v>
      </c>
      <c r="CB36" s="460">
        <f t="shared" si="11"/>
        <v>356.25778763</v>
      </c>
      <c r="CC36" s="460">
        <f t="shared" si="15"/>
        <v>567.63448040000003</v>
      </c>
    </row>
    <row r="37" spans="1:231" ht="17" customHeight="1">
      <c r="A37" s="105" t="str">
        <f>IF('1'!$A$1=1,C37,E37)</f>
        <v>* According to State Statistics Service of Ukraine data.</v>
      </c>
      <c r="B37" s="136"/>
      <c r="C37" s="216" t="s">
        <v>175</v>
      </c>
      <c r="D37" s="219"/>
      <c r="E37" s="217" t="s">
        <v>183</v>
      </c>
      <c r="F37" s="218"/>
      <c r="G37" s="218"/>
      <c r="H37" s="218"/>
      <c r="I37" s="218"/>
      <c r="J37" s="218"/>
      <c r="K37" s="218"/>
      <c r="L37" s="219"/>
      <c r="M37" s="219"/>
      <c r="N37" s="136"/>
      <c r="O37" s="136"/>
      <c r="P37" s="136"/>
      <c r="Q37" s="136"/>
      <c r="R37" s="135"/>
      <c r="W37" s="139"/>
    </row>
    <row r="38" spans="1:231" ht="13.25" customHeight="1">
      <c r="A38" s="102" t="str">
        <f>IF('1'!A1=1,C38,E38)</f>
        <v>Notes:</v>
      </c>
      <c r="B38" s="130"/>
      <c r="C38" s="131" t="s">
        <v>180</v>
      </c>
      <c r="D38" s="132"/>
      <c r="E38" s="133" t="s">
        <v>181</v>
      </c>
      <c r="F38" s="132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5"/>
      <c r="HR38" s="151" t="s">
        <v>153</v>
      </c>
    </row>
    <row r="39" spans="1:231" s="144" customFormat="1" ht="13">
      <c r="A39" s="105" t="str">
        <f>IF('1'!A1=1,C39,E39)</f>
        <v>Since 2014, data exclude the temporarily occupied by the russian federation territories of Ukraine.</v>
      </c>
      <c r="B39" s="138"/>
      <c r="C39" s="348" t="s">
        <v>297</v>
      </c>
      <c r="D39" s="349"/>
      <c r="E39" s="398" t="s">
        <v>298</v>
      </c>
      <c r="F39" s="349"/>
      <c r="G39" s="105"/>
      <c r="H39" s="105"/>
      <c r="I39" s="220"/>
      <c r="J39" s="220"/>
      <c r="K39" s="220"/>
      <c r="L39" s="220"/>
      <c r="M39" s="220"/>
      <c r="N39" s="140"/>
      <c r="O39" s="140"/>
      <c r="P39" s="140"/>
      <c r="Q39" s="140"/>
      <c r="R39" s="140"/>
      <c r="S39" s="141"/>
      <c r="T39" s="141"/>
      <c r="U39" s="141"/>
      <c r="V39" s="141"/>
      <c r="W39" s="141"/>
      <c r="X39" s="142"/>
      <c r="Y39" s="142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3"/>
      <c r="BM39" s="143"/>
      <c r="BN39" s="143"/>
      <c r="BO39" s="143"/>
      <c r="BP39" s="143"/>
      <c r="BQ39" s="143"/>
      <c r="BR39" s="143"/>
      <c r="BS39" s="143"/>
      <c r="BT39" s="143"/>
      <c r="BU39" s="143"/>
      <c r="BV39" s="143"/>
      <c r="BW39" s="143"/>
      <c r="BX39" s="143"/>
      <c r="BY39" s="143"/>
      <c r="BZ39" s="143"/>
      <c r="CA39" s="143"/>
      <c r="CB39" s="143"/>
      <c r="CC39" s="410"/>
      <c r="CD39" s="410"/>
      <c r="CE39" s="410"/>
      <c r="CF39" s="410"/>
      <c r="CG39" s="410"/>
      <c r="CH39" s="410"/>
      <c r="CI39" s="410"/>
      <c r="CJ39" s="410"/>
      <c r="CK39" s="410"/>
      <c r="CL39" s="410"/>
      <c r="CM39" s="410"/>
      <c r="CN39" s="410"/>
      <c r="CO39" s="410"/>
      <c r="CP39" s="410"/>
      <c r="CQ39" s="410"/>
      <c r="CR39" s="410"/>
      <c r="CS39" s="410"/>
      <c r="CT39" s="410"/>
      <c r="CU39" s="410"/>
      <c r="CV39" s="410"/>
      <c r="CW39" s="410"/>
      <c r="CX39" s="410"/>
      <c r="CY39" s="410"/>
      <c r="CZ39" s="410"/>
      <c r="DA39" s="416"/>
      <c r="DB39" s="416"/>
      <c r="DC39" s="416"/>
      <c r="DD39" s="455"/>
      <c r="DE39" s="455"/>
      <c r="DF39" s="455"/>
      <c r="DG39" s="455"/>
      <c r="DH39" s="455"/>
      <c r="DI39" s="455"/>
      <c r="DJ39" s="455"/>
      <c r="DK39" s="455"/>
      <c r="DL39" s="455"/>
      <c r="DM39" s="455"/>
      <c r="DN39" s="455"/>
      <c r="DO39" s="455"/>
      <c r="DP39" s="455"/>
      <c r="DQ39" s="455"/>
      <c r="DR39" s="455"/>
      <c r="DS39" s="455"/>
      <c r="DT39" s="455"/>
      <c r="DU39" s="455"/>
      <c r="DV39" s="455"/>
      <c r="DW39" s="455"/>
      <c r="DX39" s="455"/>
      <c r="DY39" s="455"/>
      <c r="DZ39" s="455"/>
      <c r="EA39" s="455"/>
      <c r="EB39" s="455"/>
      <c r="EC39" s="455"/>
      <c r="ED39" s="455"/>
      <c r="EE39" s="455"/>
      <c r="EF39" s="455"/>
      <c r="EG39" s="455"/>
      <c r="EH39" s="455"/>
      <c r="EI39" s="455"/>
      <c r="EJ39" s="455"/>
      <c r="EK39" s="455"/>
      <c r="EL39" s="455"/>
      <c r="EM39" s="455"/>
      <c r="EN39" s="455"/>
      <c r="EO39" s="455"/>
      <c r="EP39" s="455"/>
      <c r="EQ39" s="455"/>
      <c r="ER39" s="455"/>
      <c r="ES39" s="455"/>
      <c r="ET39" s="455"/>
      <c r="EU39" s="455"/>
      <c r="EV39" s="455"/>
      <c r="EW39" s="455"/>
      <c r="EX39" s="455"/>
      <c r="EY39" s="455"/>
      <c r="EZ39" s="455"/>
      <c r="FA39" s="455"/>
      <c r="FB39" s="455"/>
      <c r="FC39" s="455"/>
      <c r="FD39" s="455"/>
      <c r="FE39" s="455"/>
      <c r="FF39" s="455"/>
      <c r="FG39" s="455"/>
      <c r="FH39" s="455"/>
      <c r="FI39" s="455"/>
      <c r="FJ39" s="455"/>
      <c r="FK39" s="455"/>
      <c r="FL39" s="455"/>
      <c r="FM39" s="455"/>
      <c r="FN39" s="455"/>
      <c r="FO39" s="455"/>
      <c r="FP39" s="455"/>
      <c r="FQ39" s="455"/>
      <c r="FR39" s="455"/>
      <c r="FS39" s="455"/>
      <c r="FT39" s="455"/>
      <c r="FU39" s="455"/>
      <c r="FV39" s="455"/>
      <c r="FW39" s="455"/>
      <c r="FX39" s="455"/>
      <c r="FY39" s="455"/>
      <c r="FZ39" s="455"/>
      <c r="GA39" s="455"/>
      <c r="GB39" s="455"/>
      <c r="GC39" s="455"/>
      <c r="GD39" s="455"/>
      <c r="GE39" s="455"/>
      <c r="GF39" s="455"/>
      <c r="GG39" s="455"/>
      <c r="GH39" s="455"/>
      <c r="GI39" s="455"/>
      <c r="GJ39" s="455"/>
      <c r="GK39" s="455"/>
      <c r="GL39" s="455"/>
      <c r="GM39" s="455"/>
      <c r="GN39" s="455"/>
      <c r="GO39" s="455"/>
      <c r="GP39" s="455"/>
      <c r="GQ39" s="455"/>
      <c r="GR39" s="455"/>
      <c r="GS39" s="455"/>
      <c r="GT39" s="455"/>
      <c r="GU39" s="455"/>
      <c r="GV39" s="455"/>
      <c r="GW39" s="455"/>
      <c r="GX39" s="455"/>
      <c r="GY39" s="455"/>
      <c r="GZ39" s="455"/>
      <c r="HA39" s="455"/>
      <c r="HB39" s="455"/>
      <c r="HC39" s="455"/>
      <c r="HD39" s="455"/>
      <c r="HE39" s="455"/>
      <c r="HF39" s="455"/>
      <c r="HG39" s="455"/>
      <c r="HH39" s="455"/>
      <c r="HI39" s="455"/>
      <c r="HJ39" s="455"/>
      <c r="HK39" s="455"/>
      <c r="HL39" s="455"/>
      <c r="HM39" s="455"/>
      <c r="HN39" s="455"/>
      <c r="HO39" s="455"/>
      <c r="HP39" s="335"/>
      <c r="HQ39" s="335"/>
      <c r="HR39" s="335"/>
      <c r="HS39" s="335"/>
      <c r="HT39" s="335"/>
      <c r="HU39" s="335"/>
      <c r="HV39" s="335"/>
      <c r="HW39" s="335"/>
    </row>
    <row r="40" spans="1:231" s="112" customFormat="1" ht="19.25" customHeight="1">
      <c r="A40" s="247" t="str">
        <f>IF('1'!$A$1=1,C40,F40)</f>
        <v xml:space="preserve"> **The Union currently counts 27 EU countries. The United Kingdom of Great Britain and Northern Ireland withdrew from the European Union on 31 January 2020.</v>
      </c>
      <c r="C40" s="351" t="s">
        <v>223</v>
      </c>
      <c r="D40" s="352"/>
      <c r="E40" s="351"/>
      <c r="F40" s="351" t="s">
        <v>242</v>
      </c>
      <c r="K40" s="233"/>
      <c r="L40" s="233"/>
      <c r="M40" s="233"/>
      <c r="N40" s="233"/>
      <c r="O40" s="233"/>
      <c r="P40" s="233"/>
      <c r="Q40" s="233"/>
      <c r="R40" s="233"/>
      <c r="S40" s="234"/>
      <c r="T40" s="234"/>
      <c r="U40" s="234"/>
      <c r="V40" s="139"/>
      <c r="W40" s="139"/>
      <c r="X40" s="139"/>
      <c r="Y40" s="139"/>
      <c r="CC40" s="234"/>
      <c r="CD40" s="234"/>
      <c r="CE40" s="234"/>
      <c r="CF40" s="234"/>
      <c r="CG40" s="234"/>
      <c r="CH40" s="234"/>
      <c r="CI40" s="234"/>
      <c r="CJ40" s="234"/>
      <c r="CK40" s="234"/>
      <c r="CL40" s="234"/>
      <c r="CM40" s="234"/>
      <c r="CN40" s="234"/>
      <c r="CO40" s="234"/>
      <c r="CP40" s="234"/>
      <c r="CQ40" s="234"/>
      <c r="CR40" s="234"/>
      <c r="CS40" s="234"/>
      <c r="CT40" s="234"/>
      <c r="CU40" s="234"/>
      <c r="CV40" s="234"/>
      <c r="CW40" s="234"/>
      <c r="CX40" s="234"/>
      <c r="CY40" s="234"/>
      <c r="CZ40" s="234"/>
      <c r="DA40" s="303"/>
      <c r="DB40" s="303"/>
      <c r="DC40" s="30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114"/>
      <c r="HQ40" s="114"/>
      <c r="HR40" s="114"/>
      <c r="HS40" s="114"/>
      <c r="HT40" s="114"/>
      <c r="HU40" s="114"/>
      <c r="HV40" s="114"/>
      <c r="HW40" s="114"/>
    </row>
    <row r="41" spans="1:231">
      <c r="A41" s="105" t="str">
        <f>IF('1'!$A$1=1,C41,E41)</f>
        <v xml:space="preserve"> In some cases, the sum of the components may not be equal to the result due to rounding. </v>
      </c>
      <c r="C41" s="349" t="s">
        <v>241</v>
      </c>
      <c r="D41" s="349"/>
      <c r="E41" s="349" t="s">
        <v>243</v>
      </c>
      <c r="F41" s="349"/>
    </row>
    <row r="43" spans="1:231">
      <c r="A43" s="341"/>
    </row>
    <row r="52" spans="2:14">
      <c r="K52" s="111"/>
    </row>
    <row r="63" spans="2:14">
      <c r="B63" s="134"/>
      <c r="C63" s="134"/>
      <c r="D63" s="134"/>
      <c r="E63" s="134"/>
      <c r="F63" s="134"/>
      <c r="G63" s="134"/>
      <c r="H63" s="134"/>
      <c r="I63" s="134"/>
      <c r="J63" s="134"/>
    </row>
    <row r="64" spans="2:14">
      <c r="G64" s="111"/>
      <c r="H64" s="111"/>
      <c r="I64" s="111"/>
      <c r="J64" s="111"/>
      <c r="K64" s="134"/>
      <c r="L64" s="134"/>
      <c r="M64" s="134"/>
      <c r="N64" s="134"/>
    </row>
    <row r="65" spans="11:80">
      <c r="K65" s="111"/>
      <c r="L65" s="111"/>
      <c r="M65" s="111"/>
      <c r="N65" s="111"/>
      <c r="O65" s="111"/>
      <c r="P65" s="111"/>
      <c r="Q65" s="111"/>
      <c r="R65" s="111"/>
      <c r="S65" s="146"/>
      <c r="T65" s="146"/>
      <c r="U65" s="146"/>
      <c r="V65" s="146"/>
      <c r="W65" s="146"/>
      <c r="X65" s="146"/>
      <c r="Y65" s="146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1"/>
      <c r="BR65" s="111"/>
      <c r="BS65" s="111"/>
      <c r="BT65" s="111"/>
      <c r="BU65" s="111"/>
      <c r="BV65" s="111"/>
      <c r="BW65" s="111"/>
      <c r="BX65" s="111"/>
      <c r="BY65" s="111"/>
      <c r="BZ65" s="111"/>
      <c r="CA65" s="111"/>
      <c r="CB65" s="111"/>
    </row>
  </sheetData>
  <mergeCells count="24">
    <mergeCell ref="BG5:BJ5"/>
    <mergeCell ref="CA5:CA6"/>
    <mergeCell ref="BT5:BT6"/>
    <mergeCell ref="BU5:BU6"/>
    <mergeCell ref="BV5:BV6"/>
    <mergeCell ref="BW5:BW6"/>
    <mergeCell ref="BK5:BN5"/>
    <mergeCell ref="BO5:BQ5"/>
    <mergeCell ref="CC5:CC6"/>
    <mergeCell ref="BC5:BF5"/>
    <mergeCell ref="A5:A6"/>
    <mergeCell ref="B5:B6"/>
    <mergeCell ref="C5:C6"/>
    <mergeCell ref="D5:D6"/>
    <mergeCell ref="E5:E6"/>
    <mergeCell ref="F5:F6"/>
    <mergeCell ref="AM5:AP5"/>
    <mergeCell ref="AQ5:AT5"/>
    <mergeCell ref="AU5:AX5"/>
    <mergeCell ref="AY5:BB5"/>
    <mergeCell ref="CB5:CB6"/>
    <mergeCell ref="BX5:BX6"/>
    <mergeCell ref="BY5:BY6"/>
    <mergeCell ref="BZ5:BZ6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19685039370078741" top="0.6692913385826772" bottom="0.74803149606299213" header="0.51181102362204722" footer="0.51181102362204722"/>
  <pageSetup paperSize="9" scale="5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0000"/>
    <pageSetUpPr fitToPage="1"/>
  </sheetPr>
  <dimension ref="A1:BO47"/>
  <sheetViews>
    <sheetView workbookViewId="0">
      <selection activeCell="Y12" sqref="Y12"/>
    </sheetView>
  </sheetViews>
  <sheetFormatPr defaultColWidth="8" defaultRowHeight="13" outlineLevelCol="2"/>
  <cols>
    <col min="1" max="1" width="5.453125" style="14" customWidth="1"/>
    <col min="2" max="2" width="21.90625" style="14" customWidth="1"/>
    <col min="3" max="3" width="5.08984375" style="14" hidden="1" customWidth="1" outlineLevel="2"/>
    <col min="4" max="4" width="19.36328125" style="14" hidden="1" customWidth="1" outlineLevel="2"/>
    <col min="5" max="5" width="5.36328125" style="14" hidden="1" customWidth="1" outlineLevel="2"/>
    <col min="6" max="6" width="15.54296875" style="14" hidden="1" customWidth="1" outlineLevel="2"/>
    <col min="7" max="7" width="6.90625" style="14" hidden="1" customWidth="1" outlineLevel="1" collapsed="1"/>
    <col min="8" max="8" width="6.6328125" style="14" hidden="1" customWidth="1" outlineLevel="1"/>
    <col min="9" max="9" width="7.54296875" style="14" hidden="1" customWidth="1" outlineLevel="1"/>
    <col min="10" max="10" width="7" style="14" hidden="1" customWidth="1" outlineLevel="1"/>
    <col min="11" max="11" width="6.54296875" style="14" hidden="1" customWidth="1" outlineLevel="1"/>
    <col min="12" max="12" width="6.453125" style="14" hidden="1" customWidth="1" outlineLevel="1"/>
    <col min="13" max="13" width="6.54296875" style="14" hidden="1" customWidth="1" outlineLevel="1"/>
    <col min="14" max="14" width="7.453125" style="14" hidden="1" customWidth="1" outlineLevel="1"/>
    <col min="15" max="15" width="6.453125" style="14" hidden="1" customWidth="1" outlineLevel="1"/>
    <col min="16" max="16" width="6.54296875" style="14" hidden="1" customWidth="1" outlineLevel="1"/>
    <col min="17" max="17" width="7.08984375" style="14" hidden="1" customWidth="1" outlineLevel="1"/>
    <col min="18" max="18" width="6.453125" style="14" hidden="1" customWidth="1" outlineLevel="1"/>
    <col min="19" max="19" width="5.6328125" style="14" customWidth="1" collapsed="1"/>
    <col min="20" max="34" width="5.6328125" style="14" customWidth="1"/>
    <col min="35" max="36" width="6.36328125" style="14" customWidth="1"/>
    <col min="37" max="44" width="6.6328125" style="14" customWidth="1"/>
    <col min="45" max="45" width="6.453125" style="14" customWidth="1"/>
    <col min="46" max="48" width="6.6328125" style="14" customWidth="1"/>
    <col min="49" max="16384" width="8" style="14"/>
  </cols>
  <sheetData>
    <row r="1" spans="1:67" ht="14">
      <c r="A1" s="88" t="str">
        <f>IF('1'!A1=1,"до змісту","to title")</f>
        <v>to title</v>
      </c>
      <c r="AG1" s="90"/>
      <c r="AH1" s="90"/>
      <c r="AI1" s="90"/>
      <c r="AJ1" s="90"/>
      <c r="AK1" s="32"/>
    </row>
    <row r="2" spans="1:67" s="32" customFormat="1" ht="14">
      <c r="A2" s="32" t="str">
        <f>IF('1'!A1=1,"1.2 Динаміка імпорту товарів у розрізі країн ЄС*","1.2 Dynamics of Goods Imports by EU country*")</f>
        <v>1.2 Dynamics of Goods Imports by EU country*</v>
      </c>
    </row>
    <row r="3" spans="1:67" ht="14.25" customHeight="1">
      <c r="A3" s="34" t="str">
        <f>IF('1'!$A$1=1,"(відповідно до КПБ6)","(according to BPM6 methodology)")</f>
        <v>(according to BPM6 methodology)</v>
      </c>
      <c r="B3" s="35"/>
      <c r="C3" s="35"/>
      <c r="D3" s="35"/>
      <c r="E3" s="35"/>
      <c r="F3" s="35"/>
      <c r="G3" s="35"/>
      <c r="H3" s="35"/>
      <c r="I3" s="35"/>
      <c r="J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</row>
    <row r="4" spans="1:67" ht="14.25" customHeight="1">
      <c r="A4" s="36" t="str">
        <f>IF('1'!$A$1=1,"Млн.дол.США","Million USD")</f>
        <v>Million USD</v>
      </c>
      <c r="G4" s="35"/>
      <c r="H4" s="35"/>
      <c r="I4" s="35"/>
      <c r="J4" s="35"/>
      <c r="Y4" s="35"/>
      <c r="Z4" s="35"/>
      <c r="AA4" s="67"/>
      <c r="AB4" s="68"/>
      <c r="AC4" s="35"/>
      <c r="AD4" s="35"/>
      <c r="AE4" s="35"/>
      <c r="AF4" s="35"/>
      <c r="AG4" s="35"/>
      <c r="AH4" s="35"/>
      <c r="AI4" s="35"/>
      <c r="AJ4" s="35"/>
      <c r="AK4" s="22" t="str">
        <f>IF('1'!A1=1," у % до відповідного періоду минулого року","Index on values on a year-on-year basis in %")</f>
        <v>Index on values on a year-on-year basis in %</v>
      </c>
      <c r="AL4" s="22"/>
      <c r="AM4" s="22"/>
      <c r="AN4" s="22"/>
      <c r="AP4" s="22"/>
      <c r="AQ4" s="22"/>
      <c r="AR4" s="22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</row>
    <row r="5" spans="1:67" ht="19.5" customHeight="1">
      <c r="A5" s="579" t="str">
        <f>IF('1'!A1=1,C5,E5)</f>
        <v>Rank</v>
      </c>
      <c r="B5" s="587" t="str">
        <f>IF('1'!A1=1,D5,F5)</f>
        <v>Countries</v>
      </c>
      <c r="C5" s="581" t="s">
        <v>71</v>
      </c>
      <c r="D5" s="583" t="s">
        <v>7</v>
      </c>
      <c r="E5" s="581" t="s">
        <v>79</v>
      </c>
      <c r="F5" s="583" t="s">
        <v>80</v>
      </c>
      <c r="G5" s="2">
        <v>2010</v>
      </c>
      <c r="H5" s="2"/>
      <c r="I5" s="2"/>
      <c r="J5" s="3"/>
      <c r="K5" s="2">
        <v>2011</v>
      </c>
      <c r="L5" s="2"/>
      <c r="M5" s="2"/>
      <c r="N5" s="3"/>
      <c r="O5" s="2">
        <v>2012</v>
      </c>
      <c r="P5" s="2"/>
      <c r="Q5" s="2"/>
      <c r="R5" s="3"/>
      <c r="S5" s="4">
        <v>2013</v>
      </c>
      <c r="T5" s="2"/>
      <c r="U5" s="2"/>
      <c r="V5" s="3"/>
      <c r="W5" s="4">
        <v>2014</v>
      </c>
      <c r="X5" s="2"/>
      <c r="Y5" s="2"/>
      <c r="Z5" s="3"/>
      <c r="AA5" s="4">
        <v>2015</v>
      </c>
      <c r="AB5" s="2"/>
      <c r="AC5" s="2"/>
      <c r="AD5" s="2"/>
      <c r="AE5" s="4">
        <v>2016</v>
      </c>
      <c r="AF5" s="3"/>
      <c r="AG5" s="3"/>
      <c r="AH5" s="3"/>
      <c r="AI5" s="80">
        <v>2015</v>
      </c>
      <c r="AJ5" s="80">
        <v>2016</v>
      </c>
      <c r="AK5" s="5">
        <v>2014</v>
      </c>
      <c r="AL5" s="6"/>
      <c r="AM5" s="6"/>
      <c r="AN5" s="6"/>
      <c r="AO5" s="5">
        <v>2015</v>
      </c>
      <c r="AP5" s="6"/>
      <c r="AQ5" s="6"/>
      <c r="AR5" s="63"/>
      <c r="AS5" s="65">
        <v>2016</v>
      </c>
      <c r="AT5" s="66"/>
      <c r="AU5" s="66"/>
      <c r="AV5" s="66"/>
      <c r="AW5" s="47"/>
    </row>
    <row r="6" spans="1:67" ht="27" customHeight="1">
      <c r="A6" s="580"/>
      <c r="B6" s="588"/>
      <c r="C6" s="582"/>
      <c r="D6" s="584"/>
      <c r="E6" s="582"/>
      <c r="F6" s="584"/>
      <c r="G6" s="1" t="s">
        <v>111</v>
      </c>
      <c r="H6" s="1" t="s">
        <v>76</v>
      </c>
      <c r="I6" s="1" t="s">
        <v>112</v>
      </c>
      <c r="J6" s="1" t="s">
        <v>78</v>
      </c>
      <c r="K6" s="1" t="s">
        <v>111</v>
      </c>
      <c r="L6" s="1" t="s">
        <v>76</v>
      </c>
      <c r="M6" s="1" t="s">
        <v>112</v>
      </c>
      <c r="N6" s="1" t="s">
        <v>78</v>
      </c>
      <c r="O6" s="1" t="s">
        <v>111</v>
      </c>
      <c r="P6" s="1" t="s">
        <v>76</v>
      </c>
      <c r="Q6" s="1" t="s">
        <v>112</v>
      </c>
      <c r="R6" s="1" t="s">
        <v>78</v>
      </c>
      <c r="S6" s="1" t="s">
        <v>111</v>
      </c>
      <c r="T6" s="1" t="s">
        <v>76</v>
      </c>
      <c r="U6" s="1" t="s">
        <v>112</v>
      </c>
      <c r="V6" s="1" t="s">
        <v>78</v>
      </c>
      <c r="W6" s="1" t="s">
        <v>111</v>
      </c>
      <c r="X6" s="1" t="s">
        <v>76</v>
      </c>
      <c r="Y6" s="1" t="s">
        <v>112</v>
      </c>
      <c r="Z6" s="1" t="s">
        <v>78</v>
      </c>
      <c r="AA6" s="1" t="s">
        <v>111</v>
      </c>
      <c r="AB6" s="1" t="s">
        <v>76</v>
      </c>
      <c r="AC6" s="1" t="s">
        <v>112</v>
      </c>
      <c r="AD6" s="1" t="s">
        <v>78</v>
      </c>
      <c r="AE6" s="41" t="s">
        <v>111</v>
      </c>
      <c r="AF6" s="41" t="s">
        <v>76</v>
      </c>
      <c r="AG6" s="1" t="s">
        <v>112</v>
      </c>
      <c r="AH6" s="1" t="s">
        <v>78</v>
      </c>
      <c r="AI6" s="585" t="s">
        <v>160</v>
      </c>
      <c r="AJ6" s="586"/>
      <c r="AK6" s="7" t="s">
        <v>75</v>
      </c>
      <c r="AL6" s="7" t="s">
        <v>76</v>
      </c>
      <c r="AM6" s="7" t="s">
        <v>77</v>
      </c>
      <c r="AN6" s="7" t="s">
        <v>78</v>
      </c>
      <c r="AO6" s="7" t="s">
        <v>75</v>
      </c>
      <c r="AP6" s="7" t="s">
        <v>76</v>
      </c>
      <c r="AQ6" s="7" t="s">
        <v>77</v>
      </c>
      <c r="AR6" s="7" t="s">
        <v>78</v>
      </c>
      <c r="AS6" s="64" t="s">
        <v>75</v>
      </c>
      <c r="AT6" s="37" t="s">
        <v>76</v>
      </c>
      <c r="AU6" s="7" t="s">
        <v>77</v>
      </c>
      <c r="AV6" s="7" t="s">
        <v>78</v>
      </c>
      <c r="AW6" s="37" t="s">
        <v>160</v>
      </c>
    </row>
    <row r="7" spans="1:67">
      <c r="A7" s="72"/>
      <c r="B7" s="38" t="str">
        <f>IF('1'!A1=1,D7,F7)</f>
        <v xml:space="preserve">EU countries </v>
      </c>
      <c r="C7" s="75"/>
      <c r="D7" s="49" t="s">
        <v>8</v>
      </c>
      <c r="E7" s="75"/>
      <c r="F7" s="50" t="s">
        <v>81</v>
      </c>
      <c r="G7" s="23">
        <v>3278.1780242099999</v>
      </c>
      <c r="H7" s="23">
        <v>4065.7543020000003</v>
      </c>
      <c r="I7" s="23">
        <v>4902.5362369999993</v>
      </c>
      <c r="J7" s="23">
        <v>5567.7936660000005</v>
      </c>
      <c r="K7" s="15">
        <v>4785.0933194399995</v>
      </c>
      <c r="L7" s="15">
        <v>5670.4847929999996</v>
      </c>
      <c r="M7" s="15">
        <v>6573.1505429999997</v>
      </c>
      <c r="N7" s="15">
        <v>7023.4967230000002</v>
      </c>
      <c r="O7" s="15">
        <v>5095.5021900000002</v>
      </c>
      <c r="P7" s="15">
        <v>6512.4250360000005</v>
      </c>
      <c r="Q7" s="15">
        <v>6103.7321179999999</v>
      </c>
      <c r="R7" s="15">
        <v>6889.0031339999996</v>
      </c>
      <c r="S7" s="16">
        <v>5302.5623009999999</v>
      </c>
      <c r="T7" s="15">
        <v>6110.093151</v>
      </c>
      <c r="U7" s="15">
        <v>6817.4333499999993</v>
      </c>
      <c r="V7" s="15">
        <v>7047.8187209999996</v>
      </c>
      <c r="W7" s="15">
        <v>4476.6761919999999</v>
      </c>
      <c r="X7" s="15">
        <v>4453.2891903199998</v>
      </c>
      <c r="Y7" s="15">
        <v>5133.1147199999996</v>
      </c>
      <c r="Z7" s="15">
        <v>5071.0928739999999</v>
      </c>
      <c r="AA7" s="15">
        <v>3544.8361229400002</v>
      </c>
      <c r="AB7" s="15">
        <v>3149.620195</v>
      </c>
      <c r="AC7" s="15">
        <v>3433.9015690000001</v>
      </c>
      <c r="AD7" s="15">
        <v>3618.533993</v>
      </c>
      <c r="AE7" s="15">
        <v>3457.1209610000001</v>
      </c>
      <c r="AF7" s="15">
        <v>3354.9465110000001</v>
      </c>
      <c r="AG7" s="15">
        <v>3987.6558679999998</v>
      </c>
      <c r="AH7" s="69">
        <v>4613.9552140400001</v>
      </c>
      <c r="AI7" s="16">
        <f>AA7+AB7+AC7+AD7</f>
        <v>13746.891879940002</v>
      </c>
      <c r="AJ7" s="15">
        <f>AE7+AF7+AG7+AH7</f>
        <v>15413.678554040001</v>
      </c>
      <c r="AK7" s="42">
        <f t="shared" ref="AK7:AS7" si="0">W7/S7*100</f>
        <v>84.424773116871293</v>
      </c>
      <c r="AL7" s="17">
        <f t="shared" si="0"/>
        <v>72.884145630270112</v>
      </c>
      <c r="AM7" s="17">
        <f t="shared" si="0"/>
        <v>75.293947978237298</v>
      </c>
      <c r="AN7" s="17">
        <f t="shared" si="0"/>
        <v>71.952657620008623</v>
      </c>
      <c r="AO7" s="17">
        <f t="shared" si="0"/>
        <v>79.18455503381648</v>
      </c>
      <c r="AP7" s="17">
        <f t="shared" si="0"/>
        <v>70.725705436921743</v>
      </c>
      <c r="AQ7" s="17">
        <f t="shared" si="0"/>
        <v>66.897035354004331</v>
      </c>
      <c r="AR7" s="17">
        <f t="shared" si="0"/>
        <v>71.35609784534978</v>
      </c>
      <c r="AS7" s="17">
        <f t="shared" si="0"/>
        <v>97.525551001572069</v>
      </c>
      <c r="AT7" s="17">
        <f>AF7/AB7*100</f>
        <v>106.51908177138165</v>
      </c>
      <c r="AU7" s="17">
        <f>AG7/AC7*100</f>
        <v>116.12609703199095</v>
      </c>
      <c r="AV7" s="17">
        <f>AH7/AD7*100</f>
        <v>127.50896420941817</v>
      </c>
      <c r="AW7" s="83">
        <f>AJ7/AI7*100</f>
        <v>112.12482565991691</v>
      </c>
    </row>
    <row r="8" spans="1:67" ht="18" customHeight="1">
      <c r="A8" s="73">
        <v>1</v>
      </c>
      <c r="B8" s="39" t="str">
        <f>IF('1'!A1=1,D8,F8)</f>
        <v>Germany</v>
      </c>
      <c r="C8" s="76"/>
      <c r="D8" s="51" t="s">
        <v>25</v>
      </c>
      <c r="E8" s="76"/>
      <c r="F8" s="52" t="s">
        <v>87</v>
      </c>
      <c r="G8" s="24">
        <v>719.52063112999997</v>
      </c>
      <c r="H8" s="24">
        <v>948.12687899999992</v>
      </c>
      <c r="I8" s="24">
        <v>1212.1535530000001</v>
      </c>
      <c r="J8" s="24">
        <v>1345.0425789999999</v>
      </c>
      <c r="K8" s="19">
        <v>1319.5565954499998</v>
      </c>
      <c r="L8" s="19">
        <v>1452.2026149999999</v>
      </c>
      <c r="M8" s="19">
        <v>1652.2448649999999</v>
      </c>
      <c r="N8" s="19">
        <v>1965.1595249999998</v>
      </c>
      <c r="O8" s="19">
        <v>1350.5704779999999</v>
      </c>
      <c r="P8" s="19">
        <v>1708.667162</v>
      </c>
      <c r="Q8" s="19">
        <v>1538.5755670000001</v>
      </c>
      <c r="R8" s="19">
        <v>1746.3157960000001</v>
      </c>
      <c r="S8" s="25">
        <v>1326.180564</v>
      </c>
      <c r="T8" s="19">
        <v>1636.3477520000001</v>
      </c>
      <c r="U8" s="19">
        <v>1712.7658219999998</v>
      </c>
      <c r="V8" s="19">
        <v>1578.3443179999999</v>
      </c>
      <c r="W8" s="19">
        <v>994.57682199999999</v>
      </c>
      <c r="X8" s="19">
        <v>1069.1312972800001</v>
      </c>
      <c r="Y8" s="19">
        <v>1483.579193</v>
      </c>
      <c r="Z8" s="19">
        <v>1330.2483940000002</v>
      </c>
      <c r="AA8" s="19">
        <v>978.09678879000001</v>
      </c>
      <c r="AB8" s="19">
        <v>811.68107499999996</v>
      </c>
      <c r="AC8" s="19">
        <v>952.33524499999999</v>
      </c>
      <c r="AD8" s="19">
        <v>761.50557200000003</v>
      </c>
      <c r="AE8" s="19">
        <v>864.63965000000007</v>
      </c>
      <c r="AF8" s="19">
        <v>834.98877800000002</v>
      </c>
      <c r="AG8" s="19">
        <v>1040.0091729999999</v>
      </c>
      <c r="AH8" s="70">
        <v>1172.3204816999998</v>
      </c>
      <c r="AI8" s="25">
        <f>AA8+AB8+AC8+AD8</f>
        <v>3503.6186807900003</v>
      </c>
      <c r="AJ8" s="19">
        <f>AE8+AF8+AG8+AH8</f>
        <v>3911.9580827</v>
      </c>
      <c r="AK8" s="84">
        <f t="shared" ref="AK8:AS9" si="1">W8/S8*100</f>
        <v>74.995581220115056</v>
      </c>
      <c r="AL8" s="18">
        <f t="shared" si="1"/>
        <v>65.336435728485668</v>
      </c>
      <c r="AM8" s="18">
        <f t="shared" si="1"/>
        <v>86.61891625485741</v>
      </c>
      <c r="AN8" s="18">
        <f t="shared" si="1"/>
        <v>84.281254655867826</v>
      </c>
      <c r="AO8" s="18">
        <f t="shared" si="1"/>
        <v>98.343010530160939</v>
      </c>
      <c r="AP8" s="18">
        <f t="shared" si="1"/>
        <v>75.919681433423108</v>
      </c>
      <c r="AQ8" s="18">
        <f t="shared" si="1"/>
        <v>64.19173640971924</v>
      </c>
      <c r="AR8" s="18">
        <f t="shared" si="1"/>
        <v>57.245366762682956</v>
      </c>
      <c r="AS8" s="18">
        <f t="shared" si="1"/>
        <v>88.400213548358806</v>
      </c>
      <c r="AT8" s="18">
        <f t="shared" ref="AT8:AT35" si="2">AF8/AB8*100</f>
        <v>102.87153461105399</v>
      </c>
      <c r="AU8" s="18">
        <f t="shared" ref="AU8:AU35" si="3">AG8/AC8*100</f>
        <v>109.20620427106003</v>
      </c>
      <c r="AV8" s="18">
        <f>AH8/AD8*100</f>
        <v>153.94772209230791</v>
      </c>
      <c r="AW8" s="85">
        <f t="shared" ref="AW8:AW34" si="4">AJ8/AI8*100</f>
        <v>111.65479006459478</v>
      </c>
    </row>
    <row r="9" spans="1:67" ht="18" customHeight="1">
      <c r="A9" s="73">
        <v>2</v>
      </c>
      <c r="B9" s="39" t="str">
        <f>IF('1'!A1=1,D9,F9)</f>
        <v>Poland</v>
      </c>
      <c r="C9" s="76"/>
      <c r="D9" s="51" t="s">
        <v>26</v>
      </c>
      <c r="E9" s="76"/>
      <c r="F9" s="52" t="s">
        <v>84</v>
      </c>
      <c r="G9" s="27">
        <v>487.50147311000001</v>
      </c>
      <c r="H9" s="27">
        <v>625.74336800000003</v>
      </c>
      <c r="I9" s="27">
        <v>749.79963899999996</v>
      </c>
      <c r="J9" s="27">
        <v>782.05004899999994</v>
      </c>
      <c r="K9" s="19">
        <v>588.24589075000006</v>
      </c>
      <c r="L9" s="19">
        <v>718.70385099999999</v>
      </c>
      <c r="M9" s="19">
        <v>853.36763800000006</v>
      </c>
      <c r="N9" s="19">
        <v>812.654901</v>
      </c>
      <c r="O9" s="12">
        <v>651.46978000000001</v>
      </c>
      <c r="P9" s="12">
        <v>853.00531000000001</v>
      </c>
      <c r="Q9" s="12">
        <v>904.29229199999997</v>
      </c>
      <c r="R9" s="12">
        <v>955.11708900000008</v>
      </c>
      <c r="S9" s="26">
        <v>783.32534400000009</v>
      </c>
      <c r="T9" s="12">
        <v>913.64929500000005</v>
      </c>
      <c r="U9" s="19">
        <v>1035.476719</v>
      </c>
      <c r="V9" s="19">
        <v>1052.979106</v>
      </c>
      <c r="W9" s="12">
        <v>609.19844699999999</v>
      </c>
      <c r="X9" s="12">
        <v>667.33548124999993</v>
      </c>
      <c r="Y9" s="12">
        <v>737.83988899999997</v>
      </c>
      <c r="Z9" s="12">
        <v>700.17673300000001</v>
      </c>
      <c r="AA9" s="19">
        <v>426.75117609</v>
      </c>
      <c r="AB9" s="19">
        <v>496.20080799999999</v>
      </c>
      <c r="AC9" s="19">
        <v>545.17657099999997</v>
      </c>
      <c r="AD9" s="19">
        <v>551.95799099999999</v>
      </c>
      <c r="AE9" s="19">
        <v>465.36854999999997</v>
      </c>
      <c r="AF9" s="19">
        <v>554.664804</v>
      </c>
      <c r="AG9" s="19">
        <v>613.10902899999996</v>
      </c>
      <c r="AH9" s="70">
        <v>715.48383476000004</v>
      </c>
      <c r="AI9" s="25">
        <f t="shared" ref="AI9:AI35" si="5">AA9+AB9+AC9+AD9</f>
        <v>2020.08654609</v>
      </c>
      <c r="AJ9" s="19">
        <f t="shared" ref="AJ9:AJ35" si="6">AE9+AF9+AG9+AH9</f>
        <v>2348.6262177600001</v>
      </c>
      <c r="AK9" s="84">
        <f t="shared" si="1"/>
        <v>77.77080770668897</v>
      </c>
      <c r="AL9" s="18">
        <f t="shared" si="1"/>
        <v>73.040660667285891</v>
      </c>
      <c r="AM9" s="18">
        <f t="shared" si="1"/>
        <v>71.256057761739015</v>
      </c>
      <c r="AN9" s="18">
        <f t="shared" si="1"/>
        <v>66.494836318243145</v>
      </c>
      <c r="AO9" s="18">
        <f t="shared" si="1"/>
        <v>70.051258041043567</v>
      </c>
      <c r="AP9" s="18">
        <f t="shared" si="1"/>
        <v>74.355526109679644</v>
      </c>
      <c r="AQ9" s="18">
        <f t="shared" si="1"/>
        <v>73.888194326127035</v>
      </c>
      <c r="AR9" s="18">
        <f t="shared" si="1"/>
        <v>78.83123859815548</v>
      </c>
      <c r="AS9" s="18">
        <f t="shared" si="1"/>
        <v>109.04915465349667</v>
      </c>
      <c r="AT9" s="18">
        <f t="shared" si="2"/>
        <v>111.78232583611593</v>
      </c>
      <c r="AU9" s="18">
        <f t="shared" si="3"/>
        <v>112.46063415296692</v>
      </c>
      <c r="AV9" s="18">
        <f t="shared" ref="AV9:AV35" si="7">AH9/AD9*100</f>
        <v>129.62650173136095</v>
      </c>
      <c r="AW9" s="85">
        <f t="shared" si="4"/>
        <v>116.26364337240445</v>
      </c>
    </row>
    <row r="10" spans="1:67" ht="18" customHeight="1">
      <c r="A10" s="73">
        <v>3</v>
      </c>
      <c r="B10" s="39" t="str">
        <f>IF('1'!A1=1,D10,F10)</f>
        <v>France</v>
      </c>
      <c r="C10" s="76"/>
      <c r="D10" s="51" t="s">
        <v>34</v>
      </c>
      <c r="E10" s="76"/>
      <c r="F10" s="52" t="s">
        <v>92</v>
      </c>
      <c r="G10" s="24">
        <v>211.40326696</v>
      </c>
      <c r="H10" s="24">
        <v>262.81561900000003</v>
      </c>
      <c r="I10" s="24">
        <v>267.68199099999998</v>
      </c>
      <c r="J10" s="24">
        <v>329.19396</v>
      </c>
      <c r="K10" s="19">
        <v>302.33384856000004</v>
      </c>
      <c r="L10" s="19">
        <v>377.96830399999999</v>
      </c>
      <c r="M10" s="19">
        <v>355.29844199999997</v>
      </c>
      <c r="N10" s="19">
        <v>426.32339899999999</v>
      </c>
      <c r="O10" s="12">
        <v>374.32896999999997</v>
      </c>
      <c r="P10" s="12">
        <v>415.07336599999996</v>
      </c>
      <c r="Q10" s="12">
        <v>372.42221799999999</v>
      </c>
      <c r="R10" s="12">
        <v>467.18633399999999</v>
      </c>
      <c r="S10" s="26">
        <v>452.93445800000001</v>
      </c>
      <c r="T10" s="12">
        <v>423.90756699999997</v>
      </c>
      <c r="U10" s="12">
        <v>384.05775799999998</v>
      </c>
      <c r="V10" s="12">
        <v>422.68649900000003</v>
      </c>
      <c r="W10" s="12">
        <v>365.80168800000001</v>
      </c>
      <c r="X10" s="12">
        <v>297.66770906000005</v>
      </c>
      <c r="Y10" s="12">
        <v>261.68944199999999</v>
      </c>
      <c r="Z10" s="12">
        <v>294.58189299999998</v>
      </c>
      <c r="AA10" s="19">
        <v>263.40195590000002</v>
      </c>
      <c r="AB10" s="19">
        <v>189.93973399999999</v>
      </c>
      <c r="AC10" s="19">
        <v>180.68446900000001</v>
      </c>
      <c r="AD10" s="19">
        <v>222.614788</v>
      </c>
      <c r="AE10" s="19">
        <v>419.74922800000002</v>
      </c>
      <c r="AF10" s="19">
        <v>225.03781099999998</v>
      </c>
      <c r="AG10" s="19">
        <v>361.38597600000003</v>
      </c>
      <c r="AH10" s="70">
        <v>483.33176745999998</v>
      </c>
      <c r="AI10" s="25">
        <f t="shared" si="5"/>
        <v>856.64094690000002</v>
      </c>
      <c r="AJ10" s="19">
        <f t="shared" si="6"/>
        <v>1489.5047824600001</v>
      </c>
      <c r="AK10" s="84">
        <f t="shared" ref="AK10:AT10" si="8">W10/S10*100</f>
        <v>80.762609587102773</v>
      </c>
      <c r="AL10" s="18">
        <f t="shared" si="8"/>
        <v>70.219956479333163</v>
      </c>
      <c r="AM10" s="18">
        <f t="shared" si="8"/>
        <v>68.138043445017459</v>
      </c>
      <c r="AN10" s="18">
        <f t="shared" si="8"/>
        <v>69.692761348405398</v>
      </c>
      <c r="AO10" s="18">
        <f t="shared" si="8"/>
        <v>72.006763375023027</v>
      </c>
      <c r="AP10" s="18">
        <f t="shared" si="8"/>
        <v>63.809317644768235</v>
      </c>
      <c r="AQ10" s="18">
        <f t="shared" si="8"/>
        <v>69.045379752080336</v>
      </c>
      <c r="AR10" s="18">
        <f t="shared" si="8"/>
        <v>75.569745897450673</v>
      </c>
      <c r="AS10" s="18">
        <f t="shared" si="8"/>
        <v>159.3569138717242</v>
      </c>
      <c r="AT10" s="18">
        <f t="shared" si="8"/>
        <v>118.47853330151553</v>
      </c>
      <c r="AU10" s="18">
        <f t="shared" si="3"/>
        <v>200.00942969813303</v>
      </c>
      <c r="AV10" s="18">
        <f t="shared" si="7"/>
        <v>217.11575039659988</v>
      </c>
      <c r="AW10" s="85">
        <f>AJ10/AI10*100</f>
        <v>173.87737392780471</v>
      </c>
    </row>
    <row r="11" spans="1:67" ht="18" customHeight="1">
      <c r="A11" s="73">
        <v>4</v>
      </c>
      <c r="B11" s="39" t="str">
        <f>IF('1'!A1=1,D11,F11)</f>
        <v>Italy</v>
      </c>
      <c r="C11" s="76"/>
      <c r="D11" s="51" t="s">
        <v>11</v>
      </c>
      <c r="E11" s="76"/>
      <c r="F11" s="52" t="s">
        <v>83</v>
      </c>
      <c r="G11" s="24">
        <v>251.62372737999999</v>
      </c>
      <c r="H11" s="24">
        <v>270.83025199999997</v>
      </c>
      <c r="I11" s="24">
        <v>312.04384299999998</v>
      </c>
      <c r="J11" s="24">
        <v>399.65373199999999</v>
      </c>
      <c r="K11" s="19">
        <v>309.67987178999999</v>
      </c>
      <c r="L11" s="19">
        <v>442.08376400000003</v>
      </c>
      <c r="M11" s="19">
        <v>487.69420100000002</v>
      </c>
      <c r="N11" s="19">
        <v>583.80039099999999</v>
      </c>
      <c r="O11" s="12">
        <v>408.08780300000001</v>
      </c>
      <c r="P11" s="12">
        <v>623.93454299999996</v>
      </c>
      <c r="Q11" s="12">
        <v>481.53974800000003</v>
      </c>
      <c r="R11" s="12">
        <v>554.78304000000003</v>
      </c>
      <c r="S11" s="26">
        <v>369.26139000000001</v>
      </c>
      <c r="T11" s="12">
        <v>500.495406</v>
      </c>
      <c r="U11" s="12">
        <v>483.52710300000001</v>
      </c>
      <c r="V11" s="12">
        <v>545.28275699999995</v>
      </c>
      <c r="W11" s="12">
        <v>321.653639</v>
      </c>
      <c r="X11" s="12">
        <v>366.68986971999999</v>
      </c>
      <c r="Y11" s="12">
        <v>304.62364000000002</v>
      </c>
      <c r="Z11" s="12">
        <v>315.944501</v>
      </c>
      <c r="AA11" s="19">
        <v>177.06111428</v>
      </c>
      <c r="AB11" s="19">
        <v>179.711859</v>
      </c>
      <c r="AC11" s="19">
        <v>226.41556199999999</v>
      </c>
      <c r="AD11" s="19">
        <v>246.59079699999998</v>
      </c>
      <c r="AE11" s="19">
        <v>253.26093</v>
      </c>
      <c r="AF11" s="19">
        <v>256.411427</v>
      </c>
      <c r="AG11" s="19">
        <v>365.66059100000001</v>
      </c>
      <c r="AH11" s="70">
        <v>306.27097180999999</v>
      </c>
      <c r="AI11" s="25">
        <f t="shared" si="5"/>
        <v>829.77933227999995</v>
      </c>
      <c r="AJ11" s="19">
        <f t="shared" si="6"/>
        <v>1181.60391981</v>
      </c>
      <c r="AK11" s="84">
        <f t="shared" ref="AK11:AS11" si="9">W11/S11*100</f>
        <v>87.107303311618907</v>
      </c>
      <c r="AL11" s="18">
        <f t="shared" si="9"/>
        <v>73.26538172460269</v>
      </c>
      <c r="AM11" s="18">
        <f t="shared" si="9"/>
        <v>63.000323686095427</v>
      </c>
      <c r="AN11" s="18">
        <f t="shared" si="9"/>
        <v>57.941406902034146</v>
      </c>
      <c r="AO11" s="18">
        <f t="shared" si="9"/>
        <v>55.047135431289185</v>
      </c>
      <c r="AP11" s="18">
        <f t="shared" si="9"/>
        <v>49.009223826451993</v>
      </c>
      <c r="AQ11" s="18">
        <f t="shared" si="9"/>
        <v>74.326326742074244</v>
      </c>
      <c r="AR11" s="18">
        <f t="shared" si="9"/>
        <v>78.048770027492893</v>
      </c>
      <c r="AS11" s="18">
        <f t="shared" si="9"/>
        <v>143.03588398269059</v>
      </c>
      <c r="AT11" s="18">
        <f t="shared" si="2"/>
        <v>142.67919124914289</v>
      </c>
      <c r="AU11" s="18">
        <f t="shared" si="3"/>
        <v>161.49976078057745</v>
      </c>
      <c r="AV11" s="18">
        <f t="shared" si="7"/>
        <v>124.20210954182529</v>
      </c>
      <c r="AW11" s="85">
        <f t="shared" si="4"/>
        <v>142.3997771266832</v>
      </c>
    </row>
    <row r="12" spans="1:67" ht="18" customHeight="1">
      <c r="A12" s="73">
        <v>5</v>
      </c>
      <c r="B12" s="39" t="str">
        <f>IF('1'!A1=1,D12,F12)</f>
        <v>United Kingdom</v>
      </c>
      <c r="C12" s="76"/>
      <c r="D12" s="51" t="s">
        <v>31</v>
      </c>
      <c r="E12" s="76"/>
      <c r="F12" s="52" t="s">
        <v>94</v>
      </c>
      <c r="G12" s="24">
        <v>170.59720637999999</v>
      </c>
      <c r="H12" s="24">
        <v>200.441462</v>
      </c>
      <c r="I12" s="24">
        <v>193.79530600000001</v>
      </c>
      <c r="J12" s="24">
        <v>233.13645199999999</v>
      </c>
      <c r="K12" s="19">
        <v>214.85536395</v>
      </c>
      <c r="L12" s="19">
        <v>244.15563</v>
      </c>
      <c r="M12" s="19">
        <v>335.131124</v>
      </c>
      <c r="N12" s="19">
        <v>296.762382</v>
      </c>
      <c r="O12" s="12">
        <v>237.577268</v>
      </c>
      <c r="P12" s="12">
        <v>310.72932099999997</v>
      </c>
      <c r="Q12" s="12">
        <v>275.07282799999996</v>
      </c>
      <c r="R12" s="12">
        <v>295.78324900000001</v>
      </c>
      <c r="S12" s="26">
        <v>262.41240700000003</v>
      </c>
      <c r="T12" s="12">
        <v>261.78306099999998</v>
      </c>
      <c r="U12" s="12">
        <v>277.94980900000002</v>
      </c>
      <c r="V12" s="12">
        <v>302.56141700000001</v>
      </c>
      <c r="W12" s="12">
        <v>192.86066399999999</v>
      </c>
      <c r="X12" s="12">
        <v>167.76406928</v>
      </c>
      <c r="Y12" s="12">
        <v>142.12136900000002</v>
      </c>
      <c r="Z12" s="12">
        <v>167.35809700000001</v>
      </c>
      <c r="AA12" s="19">
        <v>198.14330713999999</v>
      </c>
      <c r="AB12" s="19">
        <v>128.08923200000001</v>
      </c>
      <c r="AC12" s="19">
        <v>100</v>
      </c>
      <c r="AD12" s="19">
        <v>118.57897</v>
      </c>
      <c r="AE12" s="19">
        <v>196.31248499999998</v>
      </c>
      <c r="AF12" s="19">
        <v>114.682211</v>
      </c>
      <c r="AG12" s="19">
        <v>136.23789300000001</v>
      </c>
      <c r="AH12" s="70">
        <v>237.16797702</v>
      </c>
      <c r="AI12" s="25">
        <f t="shared" si="5"/>
        <v>544.81150914</v>
      </c>
      <c r="AJ12" s="19">
        <f t="shared" si="6"/>
        <v>684.40056601999993</v>
      </c>
      <c r="AK12" s="84">
        <f t="shared" ref="AK12:AS12" si="10">W12/S12*100</f>
        <v>73.495253599041902</v>
      </c>
      <c r="AL12" s="18">
        <f t="shared" si="10"/>
        <v>64.085150750070881</v>
      </c>
      <c r="AM12" s="18">
        <f t="shared" si="10"/>
        <v>51.132026142173025</v>
      </c>
      <c r="AN12" s="18">
        <f t="shared" si="10"/>
        <v>55.313760313331692</v>
      </c>
      <c r="AO12" s="18">
        <f t="shared" si="10"/>
        <v>102.73909828496701</v>
      </c>
      <c r="AP12" s="18">
        <f t="shared" si="10"/>
        <v>76.35081370505965</v>
      </c>
      <c r="AQ12" s="18">
        <f t="shared" si="10"/>
        <v>70.362395678865141</v>
      </c>
      <c r="AR12" s="18">
        <f t="shared" si="10"/>
        <v>70.853440691309956</v>
      </c>
      <c r="AS12" s="18">
        <f t="shared" si="10"/>
        <v>99.076011112146006</v>
      </c>
      <c r="AT12" s="18">
        <f>AF12/AB12*100</f>
        <v>89.533061608176396</v>
      </c>
      <c r="AU12" s="18">
        <f t="shared" si="3"/>
        <v>136.23789300000001</v>
      </c>
      <c r="AV12" s="18">
        <f t="shared" si="7"/>
        <v>200.00846441826909</v>
      </c>
      <c r="AW12" s="85">
        <f>AJ12/AI12*100</f>
        <v>125.621532316809</v>
      </c>
    </row>
    <row r="13" spans="1:67" ht="18" customHeight="1">
      <c r="A13" s="73">
        <v>6</v>
      </c>
      <c r="B13" s="39" t="str">
        <f>IF('1'!A1=1,D13,F13)</f>
        <v>Czech Republic</v>
      </c>
      <c r="C13" s="76"/>
      <c r="D13" s="51" t="s">
        <v>36</v>
      </c>
      <c r="E13" s="76"/>
      <c r="F13" s="52" t="s">
        <v>91</v>
      </c>
      <c r="G13" s="24">
        <v>109.68943377000001</v>
      </c>
      <c r="H13" s="24">
        <v>153.988798</v>
      </c>
      <c r="I13" s="24">
        <v>205.656554</v>
      </c>
      <c r="J13" s="24">
        <v>231.86819599999998</v>
      </c>
      <c r="K13" s="19">
        <v>202.65962898000001</v>
      </c>
      <c r="L13" s="19">
        <v>260.33686499999999</v>
      </c>
      <c r="M13" s="19">
        <v>298.14805899999999</v>
      </c>
      <c r="N13" s="19">
        <v>358.21447499999999</v>
      </c>
      <c r="O13" s="12">
        <v>293.04478</v>
      </c>
      <c r="P13" s="12">
        <v>298.17068999999998</v>
      </c>
      <c r="Q13" s="12">
        <v>287.60810499999997</v>
      </c>
      <c r="R13" s="12">
        <v>319.44000199999999</v>
      </c>
      <c r="S13" s="26">
        <v>194.74413699999999</v>
      </c>
      <c r="T13" s="12">
        <v>238.62007199999999</v>
      </c>
      <c r="U13" s="12">
        <v>250.85310099999998</v>
      </c>
      <c r="V13" s="12">
        <v>235.686823</v>
      </c>
      <c r="W13" s="12">
        <v>154.52817999999999</v>
      </c>
      <c r="X13" s="12">
        <v>134.98265817999999</v>
      </c>
      <c r="Y13" s="12">
        <v>137.87627499999999</v>
      </c>
      <c r="Z13" s="12">
        <v>160.50869800000001</v>
      </c>
      <c r="AA13" s="19">
        <v>78</v>
      </c>
      <c r="AB13" s="19">
        <v>97.480626999999998</v>
      </c>
      <c r="AC13" s="19">
        <v>110.10377899999999</v>
      </c>
      <c r="AD13" s="19">
        <v>106.70969000000001</v>
      </c>
      <c r="AE13" s="19">
        <v>100.251454</v>
      </c>
      <c r="AF13" s="19">
        <v>133.29776800000002</v>
      </c>
      <c r="AG13" s="19">
        <v>172.60239999999999</v>
      </c>
      <c r="AH13" s="70">
        <v>160.46971166</v>
      </c>
      <c r="AI13" s="25">
        <f t="shared" si="5"/>
        <v>392.29409600000002</v>
      </c>
      <c r="AJ13" s="19">
        <f t="shared" si="6"/>
        <v>566.62133366</v>
      </c>
      <c r="AK13" s="84">
        <f t="shared" ref="AK13:AS13" si="11">W13/S13*100</f>
        <v>79.34933620106878</v>
      </c>
      <c r="AL13" s="18">
        <f t="shared" si="11"/>
        <v>56.568023405843235</v>
      </c>
      <c r="AM13" s="18">
        <f t="shared" si="11"/>
        <v>54.962954195252301</v>
      </c>
      <c r="AN13" s="18">
        <f t="shared" si="11"/>
        <v>68.102533674527919</v>
      </c>
      <c r="AO13" s="18">
        <f t="shared" si="11"/>
        <v>50.476230290164558</v>
      </c>
      <c r="AP13" s="18">
        <f t="shared" si="11"/>
        <v>72.217148716992327</v>
      </c>
      <c r="AQ13" s="18">
        <f t="shared" si="11"/>
        <v>79.856943480667724</v>
      </c>
      <c r="AR13" s="18">
        <f t="shared" si="11"/>
        <v>66.482185283192564</v>
      </c>
      <c r="AS13" s="18">
        <f t="shared" si="11"/>
        <v>128.52750512820512</v>
      </c>
      <c r="AT13" s="18">
        <f>AF13/AB13*100</f>
        <v>136.74282993686532</v>
      </c>
      <c r="AU13" s="18">
        <f t="shared" si="3"/>
        <v>156.76337503365804</v>
      </c>
      <c r="AV13" s="18">
        <f t="shared" si="7"/>
        <v>150.37969996914055</v>
      </c>
      <c r="AW13" s="85">
        <f>AJ13/AI13*100</f>
        <v>144.43789479309422</v>
      </c>
    </row>
    <row r="14" spans="1:67" ht="18" customHeight="1">
      <c r="A14" s="73">
        <v>7</v>
      </c>
      <c r="B14" s="39" t="str">
        <f>IF('1'!A1=1,D14,F14)</f>
        <v>Hungary</v>
      </c>
      <c r="C14" s="76"/>
      <c r="D14" s="51" t="s">
        <v>32</v>
      </c>
      <c r="E14" s="76"/>
      <c r="F14" s="52" t="s">
        <v>89</v>
      </c>
      <c r="G14" s="24">
        <v>184.89290066000001</v>
      </c>
      <c r="H14" s="24">
        <v>217.64404099999999</v>
      </c>
      <c r="I14" s="24">
        <v>306.30684600000001</v>
      </c>
      <c r="J14" s="24">
        <v>301.10177600000003</v>
      </c>
      <c r="K14" s="19">
        <v>215.97889233999999</v>
      </c>
      <c r="L14" s="19">
        <v>233.513668</v>
      </c>
      <c r="M14" s="19">
        <v>270.72492099999999</v>
      </c>
      <c r="N14" s="19">
        <v>254.112413</v>
      </c>
      <c r="O14" s="12">
        <v>203.13095899999999</v>
      </c>
      <c r="P14" s="12">
        <v>240.12760399999999</v>
      </c>
      <c r="Q14" s="12">
        <v>212.21782999999999</v>
      </c>
      <c r="R14" s="12">
        <v>245.84154500000002</v>
      </c>
      <c r="S14" s="26">
        <v>249.861976</v>
      </c>
      <c r="T14" s="12">
        <v>269.10122100000001</v>
      </c>
      <c r="U14" s="12">
        <v>299.92105099999998</v>
      </c>
      <c r="V14" s="12">
        <v>351.619235</v>
      </c>
      <c r="W14" s="12">
        <v>206.52624499999999</v>
      </c>
      <c r="X14" s="12">
        <v>260.60608343999996</v>
      </c>
      <c r="Y14" s="12">
        <v>274.92785700000002</v>
      </c>
      <c r="Z14" s="12">
        <v>432.14731800000004</v>
      </c>
      <c r="AA14" s="19">
        <v>479.59796179</v>
      </c>
      <c r="AB14" s="19">
        <v>315.90752299999997</v>
      </c>
      <c r="AC14" s="19">
        <v>279.28915500000005</v>
      </c>
      <c r="AD14" s="19">
        <v>195.98719699999998</v>
      </c>
      <c r="AE14" s="19">
        <v>146.08075299999999</v>
      </c>
      <c r="AF14" s="19">
        <v>119.468171</v>
      </c>
      <c r="AG14" s="19">
        <v>121.460098</v>
      </c>
      <c r="AH14" s="70">
        <v>115.00926252000001</v>
      </c>
      <c r="AI14" s="25">
        <f t="shared" si="5"/>
        <v>1270.7818367899999</v>
      </c>
      <c r="AJ14" s="19">
        <f t="shared" si="6"/>
        <v>502.01828452000001</v>
      </c>
      <c r="AK14" s="84">
        <f t="shared" ref="AK14:AS15" si="12">W14/S14*100</f>
        <v>82.65613211991888</v>
      </c>
      <c r="AL14" s="18">
        <f t="shared" si="12"/>
        <v>96.843144178821831</v>
      </c>
      <c r="AM14" s="18">
        <f t="shared" si="12"/>
        <v>91.666742325466188</v>
      </c>
      <c r="AN14" s="18">
        <f t="shared" si="12"/>
        <v>122.9020699052485</v>
      </c>
      <c r="AO14" s="18">
        <f t="shared" si="12"/>
        <v>232.22131491811129</v>
      </c>
      <c r="AP14" s="18">
        <f t="shared" si="12"/>
        <v>121.22031797186814</v>
      </c>
      <c r="AQ14" s="18">
        <f t="shared" si="12"/>
        <v>101.58634270371519</v>
      </c>
      <c r="AR14" s="18">
        <f t="shared" si="12"/>
        <v>45.351941071169612</v>
      </c>
      <c r="AS14" s="18">
        <f t="shared" si="12"/>
        <v>30.459002047211349</v>
      </c>
      <c r="AT14" s="18">
        <f>AF14/AB14*100</f>
        <v>37.817450456854111</v>
      </c>
      <c r="AU14" s="18">
        <f t="shared" si="3"/>
        <v>43.489013384712329</v>
      </c>
      <c r="AV14" s="18">
        <f t="shared" si="7"/>
        <v>58.682028357189076</v>
      </c>
      <c r="AW14" s="85">
        <f>AJ14/AI14*100</f>
        <v>39.504678929634387</v>
      </c>
    </row>
    <row r="15" spans="1:67" ht="18" customHeight="1">
      <c r="A15" s="73">
        <v>8</v>
      </c>
      <c r="B15" s="39" t="str">
        <f>IF('1'!A1=1,D15,F15)</f>
        <v>Netherlands</v>
      </c>
      <c r="C15" s="76"/>
      <c r="D15" s="51" t="s">
        <v>24</v>
      </c>
      <c r="E15" s="76"/>
      <c r="F15" s="52" t="s">
        <v>85</v>
      </c>
      <c r="G15" s="24">
        <v>144.98575774999998</v>
      </c>
      <c r="H15" s="24">
        <v>168.90413699999999</v>
      </c>
      <c r="I15" s="24">
        <v>218.39947000000001</v>
      </c>
      <c r="J15" s="24">
        <v>269.83687099999997</v>
      </c>
      <c r="K15" s="19">
        <v>217.62981864000002</v>
      </c>
      <c r="L15" s="19">
        <v>270.29024800000002</v>
      </c>
      <c r="M15" s="19">
        <v>321.00822600000004</v>
      </c>
      <c r="N15" s="19">
        <v>332.17534600000005</v>
      </c>
      <c r="O15" s="12">
        <v>203.89738200000002</v>
      </c>
      <c r="P15" s="12">
        <v>296.27873100000005</v>
      </c>
      <c r="Q15" s="12">
        <v>261.81496400000003</v>
      </c>
      <c r="R15" s="12">
        <v>304.712715</v>
      </c>
      <c r="S15" s="26">
        <v>196.66337200000001</v>
      </c>
      <c r="T15" s="12">
        <v>252.013408</v>
      </c>
      <c r="U15" s="12">
        <v>253.154157</v>
      </c>
      <c r="V15" s="12">
        <v>301.32289800000001</v>
      </c>
      <c r="W15" s="12">
        <v>210.74160599999999</v>
      </c>
      <c r="X15" s="12">
        <v>164.81073587999998</v>
      </c>
      <c r="Y15" s="12">
        <v>197.89999799999998</v>
      </c>
      <c r="Z15" s="12">
        <v>146.674564</v>
      </c>
      <c r="AA15" s="19">
        <v>82.663759779999992</v>
      </c>
      <c r="AB15" s="19">
        <v>102.203182</v>
      </c>
      <c r="AC15" s="19">
        <v>111.63408</v>
      </c>
      <c r="AD15" s="19">
        <v>120.82781900000001</v>
      </c>
      <c r="AE15" s="19">
        <v>109.318505</v>
      </c>
      <c r="AF15" s="19">
        <v>130.10711499999999</v>
      </c>
      <c r="AG15" s="19">
        <v>133.044523</v>
      </c>
      <c r="AH15" s="70">
        <v>148.75894794000001</v>
      </c>
      <c r="AI15" s="25">
        <f t="shared" si="5"/>
        <v>417.32884077999995</v>
      </c>
      <c r="AJ15" s="19">
        <f t="shared" si="6"/>
        <v>521.22909093999999</v>
      </c>
      <c r="AK15" s="84">
        <f t="shared" si="12"/>
        <v>107.15854399160816</v>
      </c>
      <c r="AL15" s="18">
        <f t="shared" si="12"/>
        <v>65.397606098799315</v>
      </c>
      <c r="AM15" s="18">
        <f t="shared" si="12"/>
        <v>78.173710574304337</v>
      </c>
      <c r="AN15" s="18">
        <f t="shared" si="12"/>
        <v>48.676872874095352</v>
      </c>
      <c r="AO15" s="18">
        <f t="shared" si="12"/>
        <v>39.225173115554597</v>
      </c>
      <c r="AP15" s="18">
        <f t="shared" si="12"/>
        <v>62.012454136734732</v>
      </c>
      <c r="AQ15" s="18">
        <f t="shared" si="12"/>
        <v>56.409338619599183</v>
      </c>
      <c r="AR15" s="18">
        <f t="shared" si="12"/>
        <v>82.378168173726436</v>
      </c>
      <c r="AS15" s="18">
        <f t="shared" si="12"/>
        <v>132.24477726507786</v>
      </c>
      <c r="AT15" s="18">
        <f>AF15/AB15*100</f>
        <v>127.30241119107231</v>
      </c>
      <c r="AU15" s="18">
        <f t="shared" si="3"/>
        <v>119.17912791505962</v>
      </c>
      <c r="AV15" s="18">
        <f t="shared" si="7"/>
        <v>123.11647199392056</v>
      </c>
      <c r="AW15" s="85">
        <f>AJ15/AI15*100</f>
        <v>124.89649408504991</v>
      </c>
    </row>
    <row r="16" spans="1:67" ht="18" customHeight="1">
      <c r="A16" s="73">
        <v>9</v>
      </c>
      <c r="B16" s="39" t="str">
        <f>IF('1'!A1=1,D16,F16)</f>
        <v>Spain</v>
      </c>
      <c r="C16" s="76"/>
      <c r="D16" s="51" t="s">
        <v>10</v>
      </c>
      <c r="E16" s="76"/>
      <c r="F16" s="52" t="s">
        <v>86</v>
      </c>
      <c r="G16" s="24">
        <v>75.552218070000009</v>
      </c>
      <c r="H16" s="24">
        <v>104.379057</v>
      </c>
      <c r="I16" s="24">
        <v>118.813379</v>
      </c>
      <c r="J16" s="24">
        <v>156.43528800000001</v>
      </c>
      <c r="K16" s="19">
        <v>155.36867762</v>
      </c>
      <c r="L16" s="19">
        <v>160.24670999999998</v>
      </c>
      <c r="M16" s="19">
        <v>165.973827</v>
      </c>
      <c r="N16" s="19">
        <v>187.54371700000002</v>
      </c>
      <c r="O16" s="12">
        <v>141.66939199999999</v>
      </c>
      <c r="P16" s="12">
        <v>193.520321</v>
      </c>
      <c r="Q16" s="12">
        <v>186.82587000000001</v>
      </c>
      <c r="R16" s="12">
        <v>208.91648900000001</v>
      </c>
      <c r="S16" s="26">
        <v>191.49624700000001</v>
      </c>
      <c r="T16" s="12">
        <v>209.38798800000001</v>
      </c>
      <c r="U16" s="12">
        <v>199.12441699999999</v>
      </c>
      <c r="V16" s="12">
        <v>246.67308799999998</v>
      </c>
      <c r="W16" s="12">
        <v>175.476112</v>
      </c>
      <c r="X16" s="12">
        <v>135.29832289999999</v>
      </c>
      <c r="Y16" s="12">
        <v>139.99932699999999</v>
      </c>
      <c r="Z16" s="12">
        <v>135.99198800000002</v>
      </c>
      <c r="AA16" s="19">
        <v>127.39615266999999</v>
      </c>
      <c r="AB16" s="19">
        <v>84.568550000000002</v>
      </c>
      <c r="AC16" s="19">
        <v>99.387134000000003</v>
      </c>
      <c r="AD16" s="19">
        <v>112.407611</v>
      </c>
      <c r="AE16" s="19">
        <v>119.582375</v>
      </c>
      <c r="AF16" s="19">
        <v>111.105433</v>
      </c>
      <c r="AG16" s="19">
        <v>118.723597</v>
      </c>
      <c r="AH16" s="70">
        <v>132.74974626000002</v>
      </c>
      <c r="AI16" s="25">
        <f t="shared" si="5"/>
        <v>423.75944766999999</v>
      </c>
      <c r="AJ16" s="19">
        <f t="shared" si="6"/>
        <v>482.16115126</v>
      </c>
      <c r="AK16" s="84">
        <f t="shared" ref="AK16:AS16" si="13">W16/S16*100</f>
        <v>91.634230304262815</v>
      </c>
      <c r="AL16" s="18">
        <f t="shared" si="13"/>
        <v>64.616086238910697</v>
      </c>
      <c r="AM16" s="18">
        <f t="shared" si="13"/>
        <v>70.307463599504231</v>
      </c>
      <c r="AN16" s="18">
        <f t="shared" si="13"/>
        <v>55.130451847264361</v>
      </c>
      <c r="AO16" s="18">
        <f t="shared" si="13"/>
        <v>72.600282293694761</v>
      </c>
      <c r="AP16" s="18">
        <f t="shared" si="13"/>
        <v>62.505246323345233</v>
      </c>
      <c r="AQ16" s="18">
        <f t="shared" si="13"/>
        <v>70.991151264605719</v>
      </c>
      <c r="AR16" s="18">
        <f t="shared" si="13"/>
        <v>82.657524647702033</v>
      </c>
      <c r="AS16" s="18">
        <f t="shared" si="13"/>
        <v>93.866551299833702</v>
      </c>
      <c r="AT16" s="18">
        <f>AF16/AB16*100</f>
        <v>131.37913917171335</v>
      </c>
      <c r="AU16" s="18">
        <f t="shared" si="3"/>
        <v>119.45570037264581</v>
      </c>
      <c r="AV16" s="18">
        <f t="shared" si="7"/>
        <v>118.09675971140425</v>
      </c>
      <c r="AW16" s="85">
        <f>AJ16/AI16*100</f>
        <v>113.78180567090979</v>
      </c>
    </row>
    <row r="17" spans="1:49" ht="18" customHeight="1">
      <c r="A17" s="73">
        <v>10</v>
      </c>
      <c r="B17" s="39" t="str">
        <f>IF('1'!A1=1,D17,F17)</f>
        <v>Austria</v>
      </c>
      <c r="C17" s="76"/>
      <c r="D17" s="51" t="s">
        <v>12</v>
      </c>
      <c r="E17" s="76"/>
      <c r="F17" s="52" t="s">
        <v>95</v>
      </c>
      <c r="G17" s="24">
        <v>161.62358603999999</v>
      </c>
      <c r="H17" s="24">
        <v>123.521159</v>
      </c>
      <c r="I17" s="24">
        <v>184.98486300000002</v>
      </c>
      <c r="J17" s="24">
        <v>168.246882</v>
      </c>
      <c r="K17" s="19">
        <v>146.48008272000001</v>
      </c>
      <c r="L17" s="19">
        <v>145.15151800000001</v>
      </c>
      <c r="M17" s="19">
        <v>159.77451600000001</v>
      </c>
      <c r="N17" s="19">
        <v>204.50511399999999</v>
      </c>
      <c r="O17" s="12">
        <v>128.86218300000002</v>
      </c>
      <c r="P17" s="12">
        <v>164.916483</v>
      </c>
      <c r="Q17" s="12">
        <v>164.030214</v>
      </c>
      <c r="R17" s="12">
        <v>219.47918200000001</v>
      </c>
      <c r="S17" s="26">
        <v>123.75469</v>
      </c>
      <c r="T17" s="12">
        <v>197.76569699999999</v>
      </c>
      <c r="U17" s="12">
        <v>307.30979400000001</v>
      </c>
      <c r="V17" s="12">
        <v>287.41029400000002</v>
      </c>
      <c r="W17" s="12">
        <v>130.84842800000001</v>
      </c>
      <c r="X17" s="12">
        <v>188.51527165000002</v>
      </c>
      <c r="Y17" s="12">
        <v>131.44413200000002</v>
      </c>
      <c r="Z17" s="12">
        <v>100.42600400000001</v>
      </c>
      <c r="AA17" s="19">
        <v>58.316059660000001</v>
      </c>
      <c r="AB17" s="19">
        <v>64.301142999999996</v>
      </c>
      <c r="AC17" s="19">
        <v>79.752474000000007</v>
      </c>
      <c r="AD17" s="19">
        <v>107.05460400000001</v>
      </c>
      <c r="AE17" s="19">
        <v>113.124859</v>
      </c>
      <c r="AF17" s="19">
        <v>115.84674800000001</v>
      </c>
      <c r="AG17" s="19">
        <v>97.371082000000001</v>
      </c>
      <c r="AH17" s="70">
        <v>97.361659539999991</v>
      </c>
      <c r="AI17" s="25">
        <f t="shared" si="5"/>
        <v>309.42428066000002</v>
      </c>
      <c r="AJ17" s="19">
        <f t="shared" si="6"/>
        <v>423.70434854000001</v>
      </c>
      <c r="AK17" s="84">
        <f t="shared" ref="AK17:AS17" si="14">W17/S17*100</f>
        <v>105.73209629469397</v>
      </c>
      <c r="AL17" s="18">
        <f t="shared" si="14"/>
        <v>95.322532931482058</v>
      </c>
      <c r="AM17" s="18">
        <f t="shared" si="14"/>
        <v>42.772516387811585</v>
      </c>
      <c r="AN17" s="18">
        <f t="shared" si="14"/>
        <v>34.941686535416856</v>
      </c>
      <c r="AO17" s="18">
        <f t="shared" si="14"/>
        <v>44.567642539809491</v>
      </c>
      <c r="AP17" s="18">
        <f t="shared" si="14"/>
        <v>34.109248782444723</v>
      </c>
      <c r="AQ17" s="18">
        <f t="shared" si="14"/>
        <v>60.674046674065295</v>
      </c>
      <c r="AR17" s="18">
        <f t="shared" si="14"/>
        <v>106.60048168400687</v>
      </c>
      <c r="AS17" s="18">
        <f t="shared" si="14"/>
        <v>193.98577280349809</v>
      </c>
      <c r="AT17" s="18">
        <f t="shared" si="2"/>
        <v>180.16281296897009</v>
      </c>
      <c r="AU17" s="18">
        <f t="shared" si="3"/>
        <v>122.09161310782659</v>
      </c>
      <c r="AV17" s="18">
        <f t="shared" si="7"/>
        <v>90.945793924005343</v>
      </c>
      <c r="AW17" s="85">
        <f t="shared" si="4"/>
        <v>136.93312872417164</v>
      </c>
    </row>
    <row r="18" spans="1:49" ht="18" customHeight="1">
      <c r="A18" s="73">
        <v>11</v>
      </c>
      <c r="B18" s="39" t="str">
        <f>IF('1'!A1=1,D18,F18)</f>
        <v>Lithuania</v>
      </c>
      <c r="C18" s="76"/>
      <c r="D18" s="51" t="s">
        <v>21</v>
      </c>
      <c r="E18" s="76"/>
      <c r="F18" s="52" t="s">
        <v>96</v>
      </c>
      <c r="G18" s="24">
        <v>129.68968097999999</v>
      </c>
      <c r="H18" s="24">
        <v>138.01159799999999</v>
      </c>
      <c r="I18" s="24">
        <v>194.90008799999998</v>
      </c>
      <c r="J18" s="24">
        <v>167.88781800000001</v>
      </c>
      <c r="K18" s="19">
        <v>112.87668136000001</v>
      </c>
      <c r="L18" s="19">
        <v>182.100819</v>
      </c>
      <c r="M18" s="19">
        <v>263.56309499999998</v>
      </c>
      <c r="N18" s="19">
        <v>256.53689300000002</v>
      </c>
      <c r="O18" s="12">
        <v>199.02996100000001</v>
      </c>
      <c r="P18" s="12">
        <v>190.24403700000002</v>
      </c>
      <c r="Q18" s="12">
        <v>254.75153499999999</v>
      </c>
      <c r="R18" s="12">
        <v>261.12473999999997</v>
      </c>
      <c r="S18" s="26">
        <v>198.871771</v>
      </c>
      <c r="T18" s="12">
        <v>162.78306700000002</v>
      </c>
      <c r="U18" s="12">
        <v>289.332897</v>
      </c>
      <c r="V18" s="12">
        <v>307.13399800000002</v>
      </c>
      <c r="W18" s="12">
        <v>161.33619099999999</v>
      </c>
      <c r="X18" s="12">
        <v>195.61814554999998</v>
      </c>
      <c r="Y18" s="12">
        <v>336.577676</v>
      </c>
      <c r="Z18" s="12">
        <v>326.08590600000002</v>
      </c>
      <c r="AA18" s="19">
        <v>89.954406680000005</v>
      </c>
      <c r="AB18" s="19">
        <v>110.57858900000001</v>
      </c>
      <c r="AC18" s="19">
        <v>135.77591800000002</v>
      </c>
      <c r="AD18" s="19">
        <v>209.72148999999999</v>
      </c>
      <c r="AE18" s="19">
        <v>78.202429000000009</v>
      </c>
      <c r="AF18" s="19">
        <v>87.656829000000002</v>
      </c>
      <c r="AG18" s="19">
        <v>143.62371400000001</v>
      </c>
      <c r="AH18" s="70">
        <v>178.54021483000002</v>
      </c>
      <c r="AI18" s="25">
        <f t="shared" si="5"/>
        <v>546.03040368000006</v>
      </c>
      <c r="AJ18" s="19">
        <f t="shared" si="6"/>
        <v>488.02318683000004</v>
      </c>
      <c r="AK18" s="84">
        <f t="shared" ref="AK18:AT18" si="15">W18/S18*100</f>
        <v>81.125737548744397</v>
      </c>
      <c r="AL18" s="18">
        <f t="shared" si="15"/>
        <v>120.17106518210518</v>
      </c>
      <c r="AM18" s="18">
        <f t="shared" si="15"/>
        <v>116.32886529318509</v>
      </c>
      <c r="AN18" s="18">
        <f t="shared" si="15"/>
        <v>106.17056663326474</v>
      </c>
      <c r="AO18" s="18">
        <f t="shared" si="15"/>
        <v>55.755876051393841</v>
      </c>
      <c r="AP18" s="18">
        <f t="shared" si="15"/>
        <v>56.527776954994259</v>
      </c>
      <c r="AQ18" s="18">
        <f t="shared" si="15"/>
        <v>40.340143652308072</v>
      </c>
      <c r="AR18" s="18">
        <f t="shared" si="15"/>
        <v>64.31479746321817</v>
      </c>
      <c r="AS18" s="18">
        <f t="shared" si="15"/>
        <v>86.935628710435523</v>
      </c>
      <c r="AT18" s="18">
        <f t="shared" si="15"/>
        <v>79.27106847058792</v>
      </c>
      <c r="AU18" s="18">
        <f t="shared" si="3"/>
        <v>105.77996165711801</v>
      </c>
      <c r="AV18" s="18">
        <f t="shared" si="7"/>
        <v>85.13205529390433</v>
      </c>
      <c r="AW18" s="85">
        <f>AJ18/AI18*100</f>
        <v>89.37655916977198</v>
      </c>
    </row>
    <row r="19" spans="1:49" ht="18" customHeight="1">
      <c r="A19" s="73">
        <v>12</v>
      </c>
      <c r="B19" s="39" t="str">
        <f>IF('1'!A1=1,D19,F19)</f>
        <v>Belgium</v>
      </c>
      <c r="C19" s="76"/>
      <c r="D19" s="51" t="s">
        <v>13</v>
      </c>
      <c r="E19" s="76"/>
      <c r="F19" s="52" t="s">
        <v>98</v>
      </c>
      <c r="G19" s="24">
        <v>92.3615621</v>
      </c>
      <c r="H19" s="24">
        <v>137.82305300000002</v>
      </c>
      <c r="I19" s="24">
        <v>135.113619</v>
      </c>
      <c r="J19" s="24">
        <v>183.73086600000002</v>
      </c>
      <c r="K19" s="19">
        <v>112.88740512</v>
      </c>
      <c r="L19" s="19">
        <v>160.408478</v>
      </c>
      <c r="M19" s="19">
        <v>176.04558399999999</v>
      </c>
      <c r="N19" s="19">
        <v>184.56535500000001</v>
      </c>
      <c r="O19" s="12">
        <v>119.09765399999999</v>
      </c>
      <c r="P19" s="12">
        <v>214.788016</v>
      </c>
      <c r="Q19" s="12">
        <v>153.61988699999998</v>
      </c>
      <c r="R19" s="12">
        <v>200.20038500000001</v>
      </c>
      <c r="S19" s="26">
        <v>127.92986399999999</v>
      </c>
      <c r="T19" s="12">
        <v>169.47872099999998</v>
      </c>
      <c r="U19" s="12">
        <v>199.37378000000001</v>
      </c>
      <c r="V19" s="12">
        <v>171.358215</v>
      </c>
      <c r="W19" s="12">
        <v>128.502882</v>
      </c>
      <c r="X19" s="12">
        <v>118.55983061000001</v>
      </c>
      <c r="Y19" s="12">
        <v>140.292586</v>
      </c>
      <c r="Z19" s="12">
        <v>139.811724</v>
      </c>
      <c r="AA19" s="19">
        <v>80.188148699999999</v>
      </c>
      <c r="AB19" s="19">
        <v>90.849716999999998</v>
      </c>
      <c r="AC19" s="19">
        <v>89.041393999999997</v>
      </c>
      <c r="AD19" s="19">
        <v>83.956210000000013</v>
      </c>
      <c r="AE19" s="19">
        <v>87.251933999999991</v>
      </c>
      <c r="AF19" s="19">
        <v>114.58187</v>
      </c>
      <c r="AG19" s="19">
        <v>104.15498600000001</v>
      </c>
      <c r="AH19" s="70">
        <v>119.85489489</v>
      </c>
      <c r="AI19" s="25">
        <f t="shared" si="5"/>
        <v>344.03546969999996</v>
      </c>
      <c r="AJ19" s="19">
        <f t="shared" si="6"/>
        <v>425.84368488999996</v>
      </c>
      <c r="AK19" s="84">
        <f t="shared" ref="AK19:AS19" si="16">W19/S19*100</f>
        <v>100.44791574233207</v>
      </c>
      <c r="AL19" s="18">
        <f t="shared" si="16"/>
        <v>69.955584931514807</v>
      </c>
      <c r="AM19" s="18">
        <f t="shared" si="16"/>
        <v>70.36661791736104</v>
      </c>
      <c r="AN19" s="18">
        <f t="shared" si="16"/>
        <v>81.590324689131478</v>
      </c>
      <c r="AO19" s="18">
        <f t="shared" si="16"/>
        <v>62.401829011118991</v>
      </c>
      <c r="AP19" s="18">
        <f t="shared" si="16"/>
        <v>76.627738528783979</v>
      </c>
      <c r="AQ19" s="18">
        <f t="shared" si="16"/>
        <v>63.46835320292692</v>
      </c>
      <c r="AR19" s="18">
        <f t="shared" si="16"/>
        <v>60.049477681857368</v>
      </c>
      <c r="AS19" s="18">
        <f t="shared" si="16"/>
        <v>108.80901406818487</v>
      </c>
      <c r="AT19" s="18">
        <f t="shared" si="2"/>
        <v>126.12242919810086</v>
      </c>
      <c r="AU19" s="18">
        <f t="shared" si="3"/>
        <v>116.97366957215429</v>
      </c>
      <c r="AV19" s="18">
        <f t="shared" si="7"/>
        <v>142.7588202111553</v>
      </c>
      <c r="AW19" s="85">
        <f t="shared" si="4"/>
        <v>123.77900606043238</v>
      </c>
    </row>
    <row r="20" spans="1:49" ht="18" customHeight="1">
      <c r="A20" s="73">
        <v>13</v>
      </c>
      <c r="B20" s="39" t="str">
        <f>IF('1'!A1=1,D20,F20)</f>
        <v>Slovakia</v>
      </c>
      <c r="C20" s="76"/>
      <c r="D20" s="51" t="s">
        <v>29</v>
      </c>
      <c r="E20" s="76"/>
      <c r="F20" s="52" t="s">
        <v>93</v>
      </c>
      <c r="G20" s="24">
        <v>67.756976509999987</v>
      </c>
      <c r="H20" s="24">
        <v>98.315794999999994</v>
      </c>
      <c r="I20" s="24">
        <v>118.189279</v>
      </c>
      <c r="J20" s="24">
        <v>146.69774900000002</v>
      </c>
      <c r="K20" s="19">
        <v>111.23818945000001</v>
      </c>
      <c r="L20" s="19">
        <v>138.50217999999998</v>
      </c>
      <c r="M20" s="19">
        <v>173.37310200000002</v>
      </c>
      <c r="N20" s="19">
        <v>162.18381500000001</v>
      </c>
      <c r="O20" s="12">
        <v>124.57305199999999</v>
      </c>
      <c r="P20" s="12">
        <v>146.07604199999997</v>
      </c>
      <c r="Q20" s="12">
        <v>142.27189799999999</v>
      </c>
      <c r="R20" s="12">
        <v>162.68571299999999</v>
      </c>
      <c r="S20" s="26">
        <v>130.11039200000002</v>
      </c>
      <c r="T20" s="12">
        <v>165.29108400000001</v>
      </c>
      <c r="U20" s="12">
        <v>159.109915</v>
      </c>
      <c r="V20" s="12">
        <v>197.498627</v>
      </c>
      <c r="W20" s="12">
        <v>106.293993</v>
      </c>
      <c r="X20" s="12">
        <v>106.95628134</v>
      </c>
      <c r="Y20" s="12">
        <v>103.77919199999999</v>
      </c>
      <c r="Z20" s="12">
        <v>98.063948000000011</v>
      </c>
      <c r="AA20" s="19">
        <v>70.852653049999986</v>
      </c>
      <c r="AB20" s="19">
        <v>75.139433000000011</v>
      </c>
      <c r="AC20" s="19">
        <v>93.870580000000004</v>
      </c>
      <c r="AD20" s="19">
        <v>263.64672100000001</v>
      </c>
      <c r="AE20" s="19">
        <v>88.233602000000005</v>
      </c>
      <c r="AF20" s="19">
        <v>104.66314200000001</v>
      </c>
      <c r="AG20" s="19">
        <v>101.428287</v>
      </c>
      <c r="AH20" s="70">
        <v>122.98724619999999</v>
      </c>
      <c r="AI20" s="25">
        <f t="shared" si="5"/>
        <v>503.50938705000004</v>
      </c>
      <c r="AJ20" s="19">
        <f t="shared" si="6"/>
        <v>417.31227720000004</v>
      </c>
      <c r="AK20" s="84">
        <f t="shared" ref="AK20:AS20" si="17">W20/S20*100</f>
        <v>81.695236918508385</v>
      </c>
      <c r="AL20" s="18">
        <f t="shared" si="17"/>
        <v>64.707834658522785</v>
      </c>
      <c r="AM20" s="18">
        <f t="shared" si="17"/>
        <v>65.224842838989645</v>
      </c>
      <c r="AN20" s="18">
        <f t="shared" si="17"/>
        <v>49.652977081202707</v>
      </c>
      <c r="AO20" s="18">
        <f t="shared" si="17"/>
        <v>66.657250377262599</v>
      </c>
      <c r="AP20" s="18">
        <f t="shared" si="17"/>
        <v>70.252473308361942</v>
      </c>
      <c r="AQ20" s="18">
        <f t="shared" si="17"/>
        <v>90.452217049444755</v>
      </c>
      <c r="AR20" s="18">
        <f t="shared" si="17"/>
        <v>268.85183227581251</v>
      </c>
      <c r="AS20" s="18">
        <f t="shared" si="17"/>
        <v>124.53111944549833</v>
      </c>
      <c r="AT20" s="18">
        <f t="shared" si="2"/>
        <v>139.29189750473628</v>
      </c>
      <c r="AU20" s="18">
        <f t="shared" si="3"/>
        <v>108.05119878880049</v>
      </c>
      <c r="AV20" s="18">
        <f t="shared" si="7"/>
        <v>46.648502106726362</v>
      </c>
      <c r="AW20" s="85">
        <f t="shared" si="4"/>
        <v>82.880734288784893</v>
      </c>
    </row>
    <row r="21" spans="1:49" ht="18" customHeight="1">
      <c r="A21" s="73">
        <v>14</v>
      </c>
      <c r="B21" s="39" t="str">
        <f>IF('1'!A1=1,D21,F21)</f>
        <v>Sweden</v>
      </c>
      <c r="C21" s="76"/>
      <c r="D21" s="51" t="s">
        <v>37</v>
      </c>
      <c r="E21" s="76"/>
      <c r="F21" s="52" t="s">
        <v>104</v>
      </c>
      <c r="G21" s="24">
        <v>65.992217260000004</v>
      </c>
      <c r="H21" s="24">
        <v>78.076081000000002</v>
      </c>
      <c r="I21" s="24">
        <v>74.007781000000008</v>
      </c>
      <c r="J21" s="24">
        <v>95.766839000000004</v>
      </c>
      <c r="K21" s="19">
        <v>119.92529721000001</v>
      </c>
      <c r="L21" s="19">
        <v>153.96107000000001</v>
      </c>
      <c r="M21" s="19">
        <v>112.389842</v>
      </c>
      <c r="N21" s="19">
        <v>196.67159899999999</v>
      </c>
      <c r="O21" s="12">
        <v>96.188952</v>
      </c>
      <c r="P21" s="12">
        <v>109.10377800000001</v>
      </c>
      <c r="Q21" s="12">
        <v>116.715568</v>
      </c>
      <c r="R21" s="12">
        <v>124.319236</v>
      </c>
      <c r="S21" s="26">
        <v>98.491420000000005</v>
      </c>
      <c r="T21" s="12">
        <v>97.632745</v>
      </c>
      <c r="U21" s="12">
        <v>117.30409399999999</v>
      </c>
      <c r="V21" s="12">
        <v>108.54656299999999</v>
      </c>
      <c r="W21" s="12">
        <v>69.729407999999992</v>
      </c>
      <c r="X21" s="12">
        <v>64.367529130000008</v>
      </c>
      <c r="Y21" s="12">
        <v>77.139082999999999</v>
      </c>
      <c r="Z21" s="12">
        <v>64.308869999999999</v>
      </c>
      <c r="AA21" s="19">
        <v>43.344699150000004</v>
      </c>
      <c r="AB21" s="19">
        <v>50.891561000000003</v>
      </c>
      <c r="AC21" s="19">
        <v>51.247434999999996</v>
      </c>
      <c r="AD21" s="19">
        <v>50.491593000000002</v>
      </c>
      <c r="AE21" s="19">
        <v>49.513438999999998</v>
      </c>
      <c r="AF21" s="19">
        <v>82.612100000000012</v>
      </c>
      <c r="AG21" s="19">
        <v>92.409655000000001</v>
      </c>
      <c r="AH21" s="70">
        <v>124.45145969000001</v>
      </c>
      <c r="AI21" s="25">
        <f t="shared" si="5"/>
        <v>195.97528815000001</v>
      </c>
      <c r="AJ21" s="19">
        <f t="shared" si="6"/>
        <v>348.98665369000003</v>
      </c>
      <c r="AK21" s="84">
        <f t="shared" ref="AK21:AT21" si="18">W21/S21*100</f>
        <v>70.797444081931189</v>
      </c>
      <c r="AL21" s="18">
        <f t="shared" si="18"/>
        <v>65.928218171065467</v>
      </c>
      <c r="AM21" s="18">
        <f t="shared" si="18"/>
        <v>65.759923946047451</v>
      </c>
      <c r="AN21" s="18">
        <f t="shared" si="18"/>
        <v>59.245422630286328</v>
      </c>
      <c r="AO21" s="18">
        <f t="shared" si="18"/>
        <v>62.161289466275129</v>
      </c>
      <c r="AP21" s="18">
        <f t="shared" si="18"/>
        <v>79.064027605000589</v>
      </c>
      <c r="AQ21" s="18">
        <f t="shared" si="18"/>
        <v>66.43511046145052</v>
      </c>
      <c r="AR21" s="18">
        <f t="shared" si="18"/>
        <v>78.514197186173533</v>
      </c>
      <c r="AS21" s="18">
        <f t="shared" si="18"/>
        <v>114.23182066312714</v>
      </c>
      <c r="AT21" s="18">
        <f t="shared" si="18"/>
        <v>162.32966404783696</v>
      </c>
      <c r="AU21" s="18">
        <f t="shared" si="3"/>
        <v>180.3205467746825</v>
      </c>
      <c r="AV21" s="18">
        <f t="shared" si="7"/>
        <v>246.47956678649456</v>
      </c>
      <c r="AW21" s="85">
        <f>AJ21/AI21*100</f>
        <v>178.07686723383443</v>
      </c>
    </row>
    <row r="22" spans="1:49" ht="18" customHeight="1">
      <c r="A22" s="73">
        <v>15</v>
      </c>
      <c r="B22" s="39" t="str">
        <f>IF('1'!A1=1,D22,F22)</f>
        <v>Romania</v>
      </c>
      <c r="C22" s="76"/>
      <c r="D22" s="51" t="s">
        <v>28</v>
      </c>
      <c r="E22" s="76"/>
      <c r="F22" s="52" t="s">
        <v>88</v>
      </c>
      <c r="G22" s="24">
        <v>126.26313533000001</v>
      </c>
      <c r="H22" s="24">
        <v>167.44965200000001</v>
      </c>
      <c r="I22" s="24">
        <v>173.54733100000001</v>
      </c>
      <c r="J22" s="24">
        <v>184.25546700000001</v>
      </c>
      <c r="K22" s="19">
        <v>225.69362948999998</v>
      </c>
      <c r="L22" s="19">
        <v>269.22528499999999</v>
      </c>
      <c r="M22" s="19">
        <v>364.10921999999999</v>
      </c>
      <c r="N22" s="19">
        <v>222.295905</v>
      </c>
      <c r="O22" s="12">
        <v>193.76617000000002</v>
      </c>
      <c r="P22" s="12">
        <v>239.01782600000001</v>
      </c>
      <c r="Q22" s="12">
        <v>209.99651</v>
      </c>
      <c r="R22" s="12">
        <v>248.317046</v>
      </c>
      <c r="S22" s="26">
        <v>167.20799100000002</v>
      </c>
      <c r="T22" s="12">
        <v>135.348569</v>
      </c>
      <c r="U22" s="12">
        <v>292.59646000000004</v>
      </c>
      <c r="V22" s="12">
        <v>269.09744699999999</v>
      </c>
      <c r="W22" s="12">
        <v>239.95560599999999</v>
      </c>
      <c r="X22" s="12">
        <v>159.30846256000001</v>
      </c>
      <c r="Y22" s="12">
        <v>224.77411999999998</v>
      </c>
      <c r="Z22" s="12">
        <v>164.55016800000001</v>
      </c>
      <c r="AA22" s="19">
        <v>101.61244572</v>
      </c>
      <c r="AB22" s="19">
        <v>56.481911999999994</v>
      </c>
      <c r="AC22" s="19">
        <v>60.324683999999998</v>
      </c>
      <c r="AD22" s="19">
        <v>69.978966</v>
      </c>
      <c r="AE22" s="19">
        <v>88.968437000000009</v>
      </c>
      <c r="AF22" s="19">
        <v>65.043495000000007</v>
      </c>
      <c r="AG22" s="19">
        <v>69.318190000000001</v>
      </c>
      <c r="AH22" s="70">
        <v>91.616859480000002</v>
      </c>
      <c r="AI22" s="25">
        <f t="shared" si="5"/>
        <v>288.39800772000001</v>
      </c>
      <c r="AJ22" s="19">
        <f t="shared" si="6"/>
        <v>314.94698148000003</v>
      </c>
      <c r="AK22" s="84">
        <f t="shared" ref="AK22:AS22" si="19">W22/S22*100</f>
        <v>143.50725976966015</v>
      </c>
      <c r="AL22" s="18">
        <f t="shared" si="19"/>
        <v>117.70236193631276</v>
      </c>
      <c r="AM22" s="18">
        <f t="shared" si="19"/>
        <v>76.820519291313346</v>
      </c>
      <c r="AN22" s="18">
        <f t="shared" si="19"/>
        <v>61.148914578888601</v>
      </c>
      <c r="AO22" s="18">
        <f t="shared" si="19"/>
        <v>42.3463520664735</v>
      </c>
      <c r="AP22" s="18">
        <f t="shared" si="19"/>
        <v>35.454432923629106</v>
      </c>
      <c r="AQ22" s="18">
        <f t="shared" si="19"/>
        <v>26.837913546274812</v>
      </c>
      <c r="AR22" s="18">
        <f t="shared" si="19"/>
        <v>42.527435158862914</v>
      </c>
      <c r="AS22" s="18">
        <f t="shared" si="19"/>
        <v>87.55663380562514</v>
      </c>
      <c r="AT22" s="18">
        <f>AF22/AB22*100</f>
        <v>115.15809698510209</v>
      </c>
      <c r="AU22" s="18">
        <f t="shared" si="3"/>
        <v>114.90850080540828</v>
      </c>
      <c r="AV22" s="18">
        <f t="shared" si="7"/>
        <v>130.92056758883805</v>
      </c>
      <c r="AW22" s="85">
        <f>AJ22/AI22*100</f>
        <v>109.20567169304994</v>
      </c>
    </row>
    <row r="23" spans="1:49" ht="18" customHeight="1">
      <c r="A23" s="73">
        <v>16</v>
      </c>
      <c r="B23" s="39" t="str">
        <f>IF('1'!A1=1,D23,F23)</f>
        <v>Finland</v>
      </c>
      <c r="C23" s="76"/>
      <c r="D23" s="51" t="s">
        <v>33</v>
      </c>
      <c r="E23" s="76"/>
      <c r="F23" s="52" t="s">
        <v>106</v>
      </c>
      <c r="G23" s="24">
        <v>67.977671720000004</v>
      </c>
      <c r="H23" s="24">
        <v>83.943691999999999</v>
      </c>
      <c r="I23" s="24">
        <v>108.075354</v>
      </c>
      <c r="J23" s="24">
        <v>124.388429</v>
      </c>
      <c r="K23" s="19">
        <v>110.97025271</v>
      </c>
      <c r="L23" s="19">
        <v>106.01315200000001</v>
      </c>
      <c r="M23" s="19">
        <v>125.87689</v>
      </c>
      <c r="N23" s="19">
        <v>132.40940499999999</v>
      </c>
      <c r="O23" s="12">
        <v>88.074346999999989</v>
      </c>
      <c r="P23" s="12">
        <v>110.937791</v>
      </c>
      <c r="Q23" s="12">
        <v>136.16816699999998</v>
      </c>
      <c r="R23" s="12">
        <v>117.885144</v>
      </c>
      <c r="S23" s="26">
        <v>88.959634000000008</v>
      </c>
      <c r="T23" s="12">
        <v>111.649108</v>
      </c>
      <c r="U23" s="12">
        <v>124.296025</v>
      </c>
      <c r="V23" s="12">
        <v>113.852721</v>
      </c>
      <c r="W23" s="12">
        <v>75.945678999999998</v>
      </c>
      <c r="X23" s="12">
        <v>70.20741353999999</v>
      </c>
      <c r="Y23" s="12">
        <v>82.447589000000008</v>
      </c>
      <c r="Z23" s="12">
        <v>76.072045000000003</v>
      </c>
      <c r="AA23" s="19">
        <v>43.991338380000002</v>
      </c>
      <c r="AB23" s="19">
        <v>49.768518999999998</v>
      </c>
      <c r="AC23" s="19">
        <v>57.465975</v>
      </c>
      <c r="AD23" s="19">
        <v>54.139370999999997</v>
      </c>
      <c r="AE23" s="19">
        <v>44.957566</v>
      </c>
      <c r="AF23" s="19">
        <v>48.587361999999999</v>
      </c>
      <c r="AG23" s="19">
        <v>52.919477000000001</v>
      </c>
      <c r="AH23" s="70">
        <v>54.62871019</v>
      </c>
      <c r="AI23" s="25">
        <f t="shared" si="5"/>
        <v>205.36520337999997</v>
      </c>
      <c r="AJ23" s="19">
        <f t="shared" si="6"/>
        <v>201.09311518999999</v>
      </c>
      <c r="AK23" s="84">
        <f t="shared" ref="AK23:AS23" si="20">W23/S23*100</f>
        <v>85.37094363495244</v>
      </c>
      <c r="AL23" s="18">
        <f t="shared" si="20"/>
        <v>62.882198342327989</v>
      </c>
      <c r="AM23" s="18">
        <f t="shared" si="20"/>
        <v>66.331637717296275</v>
      </c>
      <c r="AN23" s="18">
        <f t="shared" si="20"/>
        <v>66.816185271496494</v>
      </c>
      <c r="AO23" s="18">
        <f t="shared" si="20"/>
        <v>57.924741682801994</v>
      </c>
      <c r="AP23" s="18">
        <f t="shared" si="20"/>
        <v>70.887840030803687</v>
      </c>
      <c r="AQ23" s="18">
        <f t="shared" si="20"/>
        <v>69.700006630879159</v>
      </c>
      <c r="AR23" s="18">
        <f t="shared" si="20"/>
        <v>71.168549498044911</v>
      </c>
      <c r="AS23" s="18">
        <f t="shared" si="20"/>
        <v>102.19640423679239</v>
      </c>
      <c r="AT23" s="18">
        <f>AF23/AB23*100</f>
        <v>97.626698515983563</v>
      </c>
      <c r="AU23" s="18">
        <f t="shared" si="3"/>
        <v>92.08836533270339</v>
      </c>
      <c r="AV23" s="18">
        <f t="shared" si="7"/>
        <v>100.90385089623595</v>
      </c>
      <c r="AW23" s="85">
        <f>AJ23/AI23*100</f>
        <v>97.919760446420383</v>
      </c>
    </row>
    <row r="24" spans="1:49" ht="18" customHeight="1">
      <c r="A24" s="73">
        <v>17</v>
      </c>
      <c r="B24" s="39" t="str">
        <f>IF('1'!A1=1,D24,F24)</f>
        <v>Greece</v>
      </c>
      <c r="C24" s="76"/>
      <c r="D24" s="51" t="s">
        <v>15</v>
      </c>
      <c r="E24" s="76"/>
      <c r="F24" s="52" t="s">
        <v>97</v>
      </c>
      <c r="G24" s="24">
        <v>16.73755044</v>
      </c>
      <c r="H24" s="24">
        <v>22.471717999999999</v>
      </c>
      <c r="I24" s="24">
        <v>38.939838999999999</v>
      </c>
      <c r="J24" s="24">
        <v>25.767222</v>
      </c>
      <c r="K24" s="19">
        <v>25.584552179999999</v>
      </c>
      <c r="L24" s="19">
        <v>35.005978000000006</v>
      </c>
      <c r="M24" s="19">
        <v>38.497860000000003</v>
      </c>
      <c r="N24" s="19">
        <v>29.340053000000001</v>
      </c>
      <c r="O24" s="12">
        <v>22.018832</v>
      </c>
      <c r="P24" s="12">
        <v>39.486040000000003</v>
      </c>
      <c r="Q24" s="12">
        <v>62.709480000000006</v>
      </c>
      <c r="R24" s="12">
        <v>62.191547</v>
      </c>
      <c r="S24" s="26">
        <v>40.26811</v>
      </c>
      <c r="T24" s="12">
        <v>40.638639000000005</v>
      </c>
      <c r="U24" s="12">
        <v>57.133310999999999</v>
      </c>
      <c r="V24" s="12">
        <v>139.248885</v>
      </c>
      <c r="W24" s="12">
        <v>63.059356000000001</v>
      </c>
      <c r="X24" s="12">
        <v>35.79580369</v>
      </c>
      <c r="Y24" s="12">
        <v>82.379520999999997</v>
      </c>
      <c r="Z24" s="12">
        <v>124.844292</v>
      </c>
      <c r="AA24" s="19">
        <v>53.603488310000003</v>
      </c>
      <c r="AB24" s="19">
        <v>34.845267999999997</v>
      </c>
      <c r="AC24" s="19">
        <v>42.407412999999998</v>
      </c>
      <c r="AD24" s="19">
        <v>106.92161299999999</v>
      </c>
      <c r="AE24" s="19">
        <v>42.175283</v>
      </c>
      <c r="AF24" s="19">
        <v>42.253664999999998</v>
      </c>
      <c r="AG24" s="19">
        <v>46.697873000000001</v>
      </c>
      <c r="AH24" s="70">
        <v>101.87756003</v>
      </c>
      <c r="AI24" s="25">
        <f t="shared" si="5"/>
        <v>237.77778230999996</v>
      </c>
      <c r="AJ24" s="19">
        <f t="shared" si="6"/>
        <v>233.00438102999999</v>
      </c>
      <c r="AK24" s="84">
        <f t="shared" ref="AK24:AR24" si="21">W24/S24*100</f>
        <v>156.59874774356183</v>
      </c>
      <c r="AL24" s="18">
        <f t="shared" si="21"/>
        <v>88.083175447878546</v>
      </c>
      <c r="AM24" s="18">
        <f t="shared" si="21"/>
        <v>144.18824947848725</v>
      </c>
      <c r="AN24" s="18">
        <f t="shared" si="21"/>
        <v>89.655505679632554</v>
      </c>
      <c r="AO24" s="18">
        <f t="shared" si="21"/>
        <v>85.004814051700748</v>
      </c>
      <c r="AP24" s="18">
        <f t="shared" si="21"/>
        <v>97.344561116068633</v>
      </c>
      <c r="AQ24" s="18">
        <f t="shared" si="21"/>
        <v>51.478100971235321</v>
      </c>
      <c r="AR24" s="18">
        <f t="shared" si="21"/>
        <v>85.643974015247721</v>
      </c>
      <c r="AS24" s="18">
        <f>AE24/AA24*100</f>
        <v>78.680108943827804</v>
      </c>
      <c r="AT24" s="18">
        <f>AF24/AB24*100</f>
        <v>121.2608409268082</v>
      </c>
      <c r="AU24" s="18">
        <f t="shared" si="3"/>
        <v>110.11724058715868</v>
      </c>
      <c r="AV24" s="18">
        <f t="shared" si="7"/>
        <v>95.282475798415049</v>
      </c>
      <c r="AW24" s="85">
        <f>AJ24/AI24*100</f>
        <v>97.992494827049597</v>
      </c>
    </row>
    <row r="25" spans="1:49" ht="18" customHeight="1">
      <c r="A25" s="73">
        <v>18</v>
      </c>
      <c r="B25" s="39" t="str">
        <f>IF('1'!A1=1,D25,F25)</f>
        <v>Denmark</v>
      </c>
      <c r="C25" s="76"/>
      <c r="D25" s="51" t="s">
        <v>17</v>
      </c>
      <c r="E25" s="76"/>
      <c r="F25" s="52" t="s">
        <v>102</v>
      </c>
      <c r="G25" s="27">
        <v>37.073851640000001</v>
      </c>
      <c r="H25" s="27">
        <v>56.105896000000001</v>
      </c>
      <c r="I25" s="27">
        <v>56.510688999999999</v>
      </c>
      <c r="J25" s="27">
        <v>81.00254799999999</v>
      </c>
      <c r="K25" s="19">
        <v>54.7579189</v>
      </c>
      <c r="L25" s="19">
        <v>66.532753999999997</v>
      </c>
      <c r="M25" s="19">
        <v>78.268357999999992</v>
      </c>
      <c r="N25" s="19">
        <v>81.844300000000004</v>
      </c>
      <c r="O25" s="12">
        <v>55.152591000000001</v>
      </c>
      <c r="P25" s="12">
        <v>72.617272</v>
      </c>
      <c r="Q25" s="12">
        <v>64.883749000000009</v>
      </c>
      <c r="R25" s="12">
        <v>67.139184</v>
      </c>
      <c r="S25" s="26">
        <v>60.982779000000001</v>
      </c>
      <c r="T25" s="12">
        <v>67.159774999999996</v>
      </c>
      <c r="U25" s="12">
        <v>74.858320999999989</v>
      </c>
      <c r="V25" s="12">
        <v>81.30676600000001</v>
      </c>
      <c r="W25" s="12">
        <v>49.429665</v>
      </c>
      <c r="X25" s="12">
        <v>59.88846135</v>
      </c>
      <c r="Y25" s="12">
        <v>52.901665000000001</v>
      </c>
      <c r="Z25" s="12">
        <v>48.741472999999999</v>
      </c>
      <c r="AA25" s="19">
        <v>23.015129000000002</v>
      </c>
      <c r="AB25" s="19">
        <v>27.558074000000001</v>
      </c>
      <c r="AC25" s="19">
        <v>32.103523000000003</v>
      </c>
      <c r="AD25" s="19">
        <v>38.763732000000005</v>
      </c>
      <c r="AE25" s="19">
        <v>35.197840999999997</v>
      </c>
      <c r="AF25" s="19">
        <v>49.113101999999998</v>
      </c>
      <c r="AG25" s="19">
        <v>38.914470000000001</v>
      </c>
      <c r="AH25" s="70">
        <v>39.744517999999999</v>
      </c>
      <c r="AI25" s="25">
        <f t="shared" si="5"/>
        <v>121.44045800000001</v>
      </c>
      <c r="AJ25" s="19">
        <f t="shared" si="6"/>
        <v>162.969931</v>
      </c>
      <c r="AK25" s="84">
        <f t="shared" ref="AK25:AR25" si="22">W25/S25*100</f>
        <v>81.055120495574656</v>
      </c>
      <c r="AL25" s="18">
        <f t="shared" si="22"/>
        <v>89.173111955780087</v>
      </c>
      <c r="AM25" s="18">
        <f t="shared" si="22"/>
        <v>70.669050939574248</v>
      </c>
      <c r="AN25" s="18">
        <f t="shared" si="22"/>
        <v>59.947622317188213</v>
      </c>
      <c r="AO25" s="18">
        <f t="shared" si="22"/>
        <v>46.561369574323443</v>
      </c>
      <c r="AP25" s="18">
        <f t="shared" si="22"/>
        <v>46.015665419996637</v>
      </c>
      <c r="AQ25" s="18">
        <f t="shared" si="22"/>
        <v>60.685278998307524</v>
      </c>
      <c r="AR25" s="18">
        <f t="shared" si="22"/>
        <v>79.529258379204109</v>
      </c>
      <c r="AS25" s="18">
        <f>AE25/AA25*100</f>
        <v>152.93349431150264</v>
      </c>
      <c r="AT25" s="18">
        <f t="shared" si="2"/>
        <v>178.21674330361401</v>
      </c>
      <c r="AU25" s="18">
        <f t="shared" si="3"/>
        <v>121.21557500091188</v>
      </c>
      <c r="AV25" s="18">
        <f t="shared" si="7"/>
        <v>102.53016402032702</v>
      </c>
      <c r="AW25" s="85">
        <f t="shared" si="4"/>
        <v>134.19739490771684</v>
      </c>
    </row>
    <row r="26" spans="1:49" ht="18" customHeight="1">
      <c r="A26" s="73">
        <v>19</v>
      </c>
      <c r="B26" s="39" t="str">
        <f>IF('1'!A1=1,D26,F26)</f>
        <v>Bulgaria</v>
      </c>
      <c r="C26" s="76"/>
      <c r="D26" s="51" t="s">
        <v>14</v>
      </c>
      <c r="E26" s="76"/>
      <c r="F26" s="52" t="s">
        <v>90</v>
      </c>
      <c r="G26" s="24">
        <v>28.45042458</v>
      </c>
      <c r="H26" s="24">
        <v>50.416333000000002</v>
      </c>
      <c r="I26" s="24">
        <v>61.612919000000005</v>
      </c>
      <c r="J26" s="24">
        <v>76.658717999999993</v>
      </c>
      <c r="K26" s="19">
        <v>38.758867700000003</v>
      </c>
      <c r="L26" s="19">
        <v>63.418535000000006</v>
      </c>
      <c r="M26" s="19">
        <v>100.21726700000001</v>
      </c>
      <c r="N26" s="19">
        <v>66.835938999999996</v>
      </c>
      <c r="O26" s="12">
        <v>47.919938000000002</v>
      </c>
      <c r="P26" s="12">
        <v>67.091853</v>
      </c>
      <c r="Q26" s="12">
        <v>85.286456999999999</v>
      </c>
      <c r="R26" s="12">
        <v>79.578251999999992</v>
      </c>
      <c r="S26" s="26">
        <v>62.237925000000004</v>
      </c>
      <c r="T26" s="12">
        <v>66.656584000000009</v>
      </c>
      <c r="U26" s="12">
        <v>68.087564</v>
      </c>
      <c r="V26" s="12">
        <v>77.158783</v>
      </c>
      <c r="W26" s="12">
        <v>42.378178999999996</v>
      </c>
      <c r="X26" s="12">
        <v>43.145700830000003</v>
      </c>
      <c r="Y26" s="12">
        <v>56.977451000000002</v>
      </c>
      <c r="Z26" s="12">
        <v>59.125932999999996</v>
      </c>
      <c r="AA26" s="19">
        <v>54.09175518</v>
      </c>
      <c r="AB26" s="19">
        <v>65.365319999999997</v>
      </c>
      <c r="AC26" s="19">
        <v>74.962641000000005</v>
      </c>
      <c r="AD26" s="19">
        <v>57.147635000000001</v>
      </c>
      <c r="AE26" s="19">
        <v>33.644091000000003</v>
      </c>
      <c r="AF26" s="19">
        <v>37.808090999999997</v>
      </c>
      <c r="AG26" s="19">
        <v>43.525283000000002</v>
      </c>
      <c r="AH26" s="70">
        <v>56.457574540000003</v>
      </c>
      <c r="AI26" s="25">
        <f t="shared" si="5"/>
        <v>251.56735118000003</v>
      </c>
      <c r="AJ26" s="19">
        <f t="shared" si="6"/>
        <v>171.43503953999999</v>
      </c>
      <c r="AK26" s="84">
        <f t="shared" ref="AK26:AR26" si="23">W26/S26*100</f>
        <v>68.090603920358845</v>
      </c>
      <c r="AL26" s="18">
        <f t="shared" si="23"/>
        <v>64.728340759256426</v>
      </c>
      <c r="AM26" s="18">
        <f t="shared" si="23"/>
        <v>83.682610527819733</v>
      </c>
      <c r="AN26" s="18">
        <f t="shared" si="23"/>
        <v>76.628908208674048</v>
      </c>
      <c r="AO26" s="18">
        <f t="shared" si="23"/>
        <v>127.64058403736509</v>
      </c>
      <c r="AP26" s="18">
        <f t="shared" si="23"/>
        <v>151.49903406957824</v>
      </c>
      <c r="AQ26" s="18">
        <f t="shared" si="23"/>
        <v>131.56545209437326</v>
      </c>
      <c r="AR26" s="18">
        <f t="shared" si="23"/>
        <v>96.654094236449524</v>
      </c>
      <c r="AS26" s="18">
        <f>AE26/AA26*100</f>
        <v>62.198186928938185</v>
      </c>
      <c r="AT26" s="18">
        <f t="shared" si="2"/>
        <v>57.841208457328754</v>
      </c>
      <c r="AU26" s="18">
        <f t="shared" si="3"/>
        <v>58.062632825329615</v>
      </c>
      <c r="AV26" s="18">
        <f t="shared" si="7"/>
        <v>98.792495157498649</v>
      </c>
      <c r="AW26" s="85">
        <f t="shared" si="4"/>
        <v>68.14677609628913</v>
      </c>
    </row>
    <row r="27" spans="1:49" ht="18" customHeight="1">
      <c r="A27" s="73">
        <v>20</v>
      </c>
      <c r="B27" s="39" t="str">
        <f>IF('1'!A1=1,D27,F27)</f>
        <v>Slovenia</v>
      </c>
      <c r="C27" s="76"/>
      <c r="D27" s="51" t="s">
        <v>30</v>
      </c>
      <c r="E27" s="76"/>
      <c r="F27" s="52" t="s">
        <v>109</v>
      </c>
      <c r="G27" s="24">
        <v>36.898478730000001</v>
      </c>
      <c r="H27" s="24">
        <v>47.833126</v>
      </c>
      <c r="I27" s="24">
        <v>52.225877999999994</v>
      </c>
      <c r="J27" s="24">
        <v>73.703441000000012</v>
      </c>
      <c r="K27" s="19">
        <v>46.048409910000004</v>
      </c>
      <c r="L27" s="19">
        <v>62.174553000000003</v>
      </c>
      <c r="M27" s="19">
        <v>70.521865999999989</v>
      </c>
      <c r="N27" s="19">
        <v>73.917856</v>
      </c>
      <c r="O27" s="12">
        <v>45.132936999999998</v>
      </c>
      <c r="P27" s="12">
        <v>63.487251999999998</v>
      </c>
      <c r="Q27" s="12">
        <v>54.696648000000003</v>
      </c>
      <c r="R27" s="12">
        <v>83.156850999999989</v>
      </c>
      <c r="S27" s="26">
        <v>56.290158000000005</v>
      </c>
      <c r="T27" s="12">
        <v>62.776781</v>
      </c>
      <c r="U27" s="12">
        <v>73.90457099999999</v>
      </c>
      <c r="V27" s="12">
        <v>91.60620200000001</v>
      </c>
      <c r="W27" s="12">
        <v>48.333280999999999</v>
      </c>
      <c r="X27" s="12">
        <v>45.568571580000004</v>
      </c>
      <c r="Y27" s="12">
        <v>49.573839</v>
      </c>
      <c r="Z27" s="12">
        <v>57.143726000000001</v>
      </c>
      <c r="AA27" s="19">
        <v>27.352463059999998</v>
      </c>
      <c r="AB27" s="19">
        <v>23.751655</v>
      </c>
      <c r="AC27" s="19">
        <v>32.377491999999997</v>
      </c>
      <c r="AD27" s="19">
        <v>41.891855999999997</v>
      </c>
      <c r="AE27" s="19">
        <v>25.652754000000002</v>
      </c>
      <c r="AF27" s="19">
        <v>32.187181000000002</v>
      </c>
      <c r="AG27" s="19">
        <v>30.911802999999999</v>
      </c>
      <c r="AH27" s="70">
        <v>44.075074390000005</v>
      </c>
      <c r="AI27" s="25">
        <f t="shared" si="5"/>
        <v>125.37346606</v>
      </c>
      <c r="AJ27" s="19">
        <f t="shared" si="6"/>
        <v>132.82681239000001</v>
      </c>
      <c r="AK27" s="84">
        <f t="shared" ref="AK27:AS29" si="24">W27/S27*100</f>
        <v>85.864532481859442</v>
      </c>
      <c r="AL27" s="18">
        <f t="shared" si="24"/>
        <v>72.58825771904425</v>
      </c>
      <c r="AM27" s="18">
        <f t="shared" si="24"/>
        <v>67.07817707243035</v>
      </c>
      <c r="AN27" s="18">
        <f t="shared" si="24"/>
        <v>62.379756776730019</v>
      </c>
      <c r="AO27" s="18">
        <f t="shared" si="24"/>
        <v>56.591364157546018</v>
      </c>
      <c r="AP27" s="18">
        <f t="shared" si="24"/>
        <v>52.122886841650697</v>
      </c>
      <c r="AQ27" s="18">
        <f t="shared" si="24"/>
        <v>65.31164955774355</v>
      </c>
      <c r="AR27" s="18">
        <f t="shared" si="24"/>
        <v>73.309633327025253</v>
      </c>
      <c r="AS27" s="18">
        <f t="shared" si="24"/>
        <v>93.785901268666237</v>
      </c>
      <c r="AT27" s="18">
        <f t="shared" si="2"/>
        <v>135.51552933890292</v>
      </c>
      <c r="AU27" s="18">
        <f t="shared" si="3"/>
        <v>95.473123736699563</v>
      </c>
      <c r="AV27" s="18">
        <f t="shared" si="7"/>
        <v>105.21155804125748</v>
      </c>
      <c r="AW27" s="85">
        <f t="shared" si="4"/>
        <v>105.94491527133268</v>
      </c>
    </row>
    <row r="28" spans="1:49" ht="18" customHeight="1">
      <c r="A28" s="73">
        <v>21</v>
      </c>
      <c r="B28" s="39" t="str">
        <f>IF('1'!A1=1,D28,F28)</f>
        <v>Latvia</v>
      </c>
      <c r="C28" s="76"/>
      <c r="D28" s="51" t="s">
        <v>20</v>
      </c>
      <c r="E28" s="76"/>
      <c r="F28" s="52" t="s">
        <v>100</v>
      </c>
      <c r="G28" s="24">
        <v>10.815735500000001</v>
      </c>
      <c r="H28" s="24">
        <v>17.686888</v>
      </c>
      <c r="I28" s="24">
        <v>17.750842000000002</v>
      </c>
      <c r="J28" s="24">
        <v>17.690541</v>
      </c>
      <c r="K28" s="19">
        <v>13.534910270000001</v>
      </c>
      <c r="L28" s="19">
        <v>17.218095000000002</v>
      </c>
      <c r="M28" s="19">
        <v>18.668787000000002</v>
      </c>
      <c r="N28" s="19">
        <v>21.857896</v>
      </c>
      <c r="O28" s="12">
        <v>19.060344000000001</v>
      </c>
      <c r="P28" s="12">
        <v>17.799871</v>
      </c>
      <c r="Q28" s="12">
        <v>19.114526000000001</v>
      </c>
      <c r="R28" s="12">
        <v>30.122653999999997</v>
      </c>
      <c r="S28" s="26">
        <v>27.949323</v>
      </c>
      <c r="T28" s="12">
        <v>16.783895000000001</v>
      </c>
      <c r="U28" s="12">
        <v>20.735593000000001</v>
      </c>
      <c r="V28" s="12">
        <v>26.55218</v>
      </c>
      <c r="W28" s="12">
        <v>17.627839999999999</v>
      </c>
      <c r="X28" s="12">
        <v>18.00350912</v>
      </c>
      <c r="Y28" s="12">
        <v>20.652305000000002</v>
      </c>
      <c r="Z28" s="12">
        <v>21.636251999999999</v>
      </c>
      <c r="AA28" s="19">
        <v>14.979177949999999</v>
      </c>
      <c r="AB28" s="19">
        <v>17.874766000000001</v>
      </c>
      <c r="AC28" s="19">
        <v>21.686710999999999</v>
      </c>
      <c r="AD28" s="19">
        <v>23.338056000000002</v>
      </c>
      <c r="AE28" s="19">
        <v>22.424008999999998</v>
      </c>
      <c r="AF28" s="19">
        <v>22.806656</v>
      </c>
      <c r="AG28" s="19">
        <v>28.678058</v>
      </c>
      <c r="AH28" s="70">
        <v>30.49927559</v>
      </c>
      <c r="AI28" s="25">
        <f t="shared" si="5"/>
        <v>77.878710949999999</v>
      </c>
      <c r="AJ28" s="19">
        <f t="shared" si="6"/>
        <v>104.40799859000001</v>
      </c>
      <c r="AK28" s="84">
        <f t="shared" si="24"/>
        <v>63.070722679043065</v>
      </c>
      <c r="AL28" s="18">
        <f t="shared" si="24"/>
        <v>107.2665738197242</v>
      </c>
      <c r="AM28" s="18">
        <f t="shared" si="24"/>
        <v>99.59833316558634</v>
      </c>
      <c r="AN28" s="18">
        <f t="shared" si="24"/>
        <v>81.485783841477428</v>
      </c>
      <c r="AO28" s="18">
        <f t="shared" si="24"/>
        <v>84.974551334706916</v>
      </c>
      <c r="AP28" s="18">
        <f t="shared" si="24"/>
        <v>99.284899854012465</v>
      </c>
      <c r="AQ28" s="18">
        <f t="shared" si="24"/>
        <v>105.00867094496232</v>
      </c>
      <c r="AR28" s="18">
        <f t="shared" si="24"/>
        <v>107.86552125571474</v>
      </c>
      <c r="AS28" s="18">
        <f t="shared" si="24"/>
        <v>149.70119905678803</v>
      </c>
      <c r="AT28" s="18">
        <f t="shared" si="2"/>
        <v>127.59135420290258</v>
      </c>
      <c r="AU28" s="18">
        <f t="shared" si="3"/>
        <v>132.23793133038939</v>
      </c>
      <c r="AV28" s="18">
        <f t="shared" si="7"/>
        <v>130.68473051054465</v>
      </c>
      <c r="AW28" s="85">
        <f t="shared" si="4"/>
        <v>134.06487770070109</v>
      </c>
    </row>
    <row r="29" spans="1:49" ht="18" customHeight="1">
      <c r="A29" s="73">
        <v>22</v>
      </c>
      <c r="B29" s="39" t="str">
        <f>IF('1'!A1=1,D29,F29)</f>
        <v>Ireland</v>
      </c>
      <c r="C29" s="76"/>
      <c r="D29" s="51" t="s">
        <v>9</v>
      </c>
      <c r="E29" s="76"/>
      <c r="F29" s="52" t="s">
        <v>105</v>
      </c>
      <c r="G29" s="24">
        <v>20.86583212</v>
      </c>
      <c r="H29" s="24">
        <v>25.402927999999999</v>
      </c>
      <c r="I29" s="24">
        <v>30.812830999999999</v>
      </c>
      <c r="J29" s="24">
        <v>33.108857</v>
      </c>
      <c r="K29" s="19">
        <v>31.59374214</v>
      </c>
      <c r="L29" s="19">
        <v>39.747887999999996</v>
      </c>
      <c r="M29" s="19">
        <v>57.420519999999996</v>
      </c>
      <c r="N29" s="19">
        <v>38.685409</v>
      </c>
      <c r="O29" s="12">
        <v>30.082236999999999</v>
      </c>
      <c r="P29" s="12">
        <v>38.352608000000004</v>
      </c>
      <c r="Q29" s="12">
        <v>35.744627999999999</v>
      </c>
      <c r="R29" s="12">
        <v>47.655748000000003</v>
      </c>
      <c r="S29" s="26">
        <v>35.010794000000004</v>
      </c>
      <c r="T29" s="12">
        <v>46.659389000000004</v>
      </c>
      <c r="U29" s="12">
        <v>61.678134</v>
      </c>
      <c r="V29" s="12">
        <v>46.903503999999998</v>
      </c>
      <c r="W29" s="12">
        <v>38.031436999999997</v>
      </c>
      <c r="X29" s="12">
        <v>32.417971880000003</v>
      </c>
      <c r="Y29" s="12">
        <v>27.995773</v>
      </c>
      <c r="Z29" s="12">
        <v>34.745982000000005</v>
      </c>
      <c r="AA29" s="19">
        <v>18.607591120000002</v>
      </c>
      <c r="AB29" s="19">
        <v>19.388390000000001</v>
      </c>
      <c r="AC29" s="19">
        <v>15.984584999999999</v>
      </c>
      <c r="AD29" s="19">
        <v>20.884169999999997</v>
      </c>
      <c r="AE29" s="19">
        <v>19.998909000000001</v>
      </c>
      <c r="AF29" s="19">
        <v>21.967544</v>
      </c>
      <c r="AG29" s="19">
        <v>20.595062000000002</v>
      </c>
      <c r="AH29" s="70">
        <v>21.819391360000001</v>
      </c>
      <c r="AI29" s="25">
        <f t="shared" si="5"/>
        <v>74.864736120000003</v>
      </c>
      <c r="AJ29" s="19">
        <f t="shared" si="6"/>
        <v>84.380906359999997</v>
      </c>
      <c r="AK29" s="84">
        <f t="shared" si="24"/>
        <v>108.62774777401505</v>
      </c>
      <c r="AL29" s="18">
        <f t="shared" si="24"/>
        <v>69.477917681262397</v>
      </c>
      <c r="AM29" s="18">
        <f t="shared" si="24"/>
        <v>45.390110213126746</v>
      </c>
      <c r="AN29" s="18">
        <f t="shared" si="24"/>
        <v>74.079714811925371</v>
      </c>
      <c r="AO29" s="18">
        <f t="shared" si="24"/>
        <v>48.92686836944921</v>
      </c>
      <c r="AP29" s="18">
        <f t="shared" si="24"/>
        <v>59.807535375035314</v>
      </c>
      <c r="AQ29" s="18">
        <f t="shared" si="24"/>
        <v>57.096423092157522</v>
      </c>
      <c r="AR29" s="18">
        <f t="shared" si="24"/>
        <v>60.105280662379876</v>
      </c>
      <c r="AS29" s="18">
        <f t="shared" si="24"/>
        <v>107.47715204524549</v>
      </c>
      <c r="AT29" s="18">
        <f t="shared" si="2"/>
        <v>113.30256921797013</v>
      </c>
      <c r="AU29" s="18">
        <f t="shared" si="3"/>
        <v>128.84326993788079</v>
      </c>
      <c r="AV29" s="18">
        <f t="shared" si="7"/>
        <v>104.47813516170383</v>
      </c>
      <c r="AW29" s="85">
        <f t="shared" si="4"/>
        <v>112.71115178279211</v>
      </c>
    </row>
    <row r="30" spans="1:49" ht="18" customHeight="1">
      <c r="A30" s="73">
        <v>23</v>
      </c>
      <c r="B30" s="39" t="str">
        <f>IF('1'!A1=1,D30,F30)</f>
        <v>Estonia</v>
      </c>
      <c r="C30" s="76"/>
      <c r="D30" s="51" t="s">
        <v>18</v>
      </c>
      <c r="E30" s="76"/>
      <c r="F30" s="52" t="s">
        <v>101</v>
      </c>
      <c r="G30" s="24">
        <v>29.201315040000001</v>
      </c>
      <c r="H30" s="24">
        <v>27.407730000000001</v>
      </c>
      <c r="I30" s="24">
        <v>30.818638</v>
      </c>
      <c r="J30" s="24">
        <v>29.90436</v>
      </c>
      <c r="K30" s="19">
        <v>21.776668969999999</v>
      </c>
      <c r="L30" s="19">
        <v>22.418738000000001</v>
      </c>
      <c r="M30" s="19">
        <v>24.070737000000001</v>
      </c>
      <c r="N30" s="19">
        <v>32.977747000000001</v>
      </c>
      <c r="O30" s="12">
        <v>18.917158000000001</v>
      </c>
      <c r="P30" s="12">
        <v>25.847141999999998</v>
      </c>
      <c r="Q30" s="12">
        <v>21.029008000000001</v>
      </c>
      <c r="R30" s="12">
        <v>27.645330000000001</v>
      </c>
      <c r="S30" s="26">
        <v>18.832737000000002</v>
      </c>
      <c r="T30" s="12">
        <v>23.367639</v>
      </c>
      <c r="U30" s="12">
        <v>25.721881</v>
      </c>
      <c r="V30" s="12">
        <v>23.191191</v>
      </c>
      <c r="W30" s="12">
        <v>19.080929999999999</v>
      </c>
      <c r="X30" s="12">
        <v>18.74572496</v>
      </c>
      <c r="Y30" s="12">
        <v>12.666369000000001</v>
      </c>
      <c r="Z30" s="12">
        <v>25.554179999999999</v>
      </c>
      <c r="AA30" s="19">
        <v>23.10242143</v>
      </c>
      <c r="AB30" s="19">
        <v>22.779589000000001</v>
      </c>
      <c r="AC30" s="19">
        <v>14.996881999999999</v>
      </c>
      <c r="AD30" s="19">
        <v>15.457538000000001</v>
      </c>
      <c r="AE30" s="19">
        <v>16.338059999999999</v>
      </c>
      <c r="AF30" s="19">
        <v>17.632156999999999</v>
      </c>
      <c r="AG30" s="19">
        <v>16.126438</v>
      </c>
      <c r="AH30" s="70">
        <v>14.814371489999999</v>
      </c>
      <c r="AI30" s="25">
        <f t="shared" si="5"/>
        <v>76.336430430000007</v>
      </c>
      <c r="AJ30" s="19">
        <f t="shared" si="6"/>
        <v>64.911026489999998</v>
      </c>
      <c r="AK30" s="84">
        <f t="shared" ref="AK30:AR30" si="25">W30/S30*100</f>
        <v>101.31788066705332</v>
      </c>
      <c r="AL30" s="18">
        <f t="shared" si="25"/>
        <v>80.220877085613992</v>
      </c>
      <c r="AM30" s="18">
        <f t="shared" si="25"/>
        <v>49.243556487956695</v>
      </c>
      <c r="AN30" s="18">
        <f t="shared" si="25"/>
        <v>110.1891662226403</v>
      </c>
      <c r="AO30" s="18">
        <f t="shared" si="25"/>
        <v>121.07597182108</v>
      </c>
      <c r="AP30" s="18">
        <f t="shared" si="25"/>
        <v>121.51884788989244</v>
      </c>
      <c r="AQ30" s="18">
        <f t="shared" si="25"/>
        <v>118.399219223757</v>
      </c>
      <c r="AR30" s="18">
        <f t="shared" si="25"/>
        <v>60.489274161800545</v>
      </c>
      <c r="AS30" s="18">
        <f>AE30/AA30*100</f>
        <v>70.720119315215868</v>
      </c>
      <c r="AT30" s="18">
        <f t="shared" si="2"/>
        <v>77.403314871045296</v>
      </c>
      <c r="AU30" s="18">
        <f t="shared" si="3"/>
        <v>107.53193897238107</v>
      </c>
      <c r="AV30" s="18">
        <f t="shared" si="7"/>
        <v>95.839140036401645</v>
      </c>
      <c r="AW30" s="85">
        <f t="shared" si="4"/>
        <v>85.032829180456602</v>
      </c>
    </row>
    <row r="31" spans="1:49" ht="18" customHeight="1">
      <c r="A31" s="73">
        <v>24</v>
      </c>
      <c r="B31" s="39" t="str">
        <f>IF('1'!A1=1,D31,F31)</f>
        <v>Luxembourg</v>
      </c>
      <c r="C31" s="76"/>
      <c r="D31" s="51" t="s">
        <v>22</v>
      </c>
      <c r="E31" s="76"/>
      <c r="F31" s="52" t="s">
        <v>110</v>
      </c>
      <c r="G31" s="24">
        <v>9.5817006899999999</v>
      </c>
      <c r="H31" s="24">
        <v>6.9921989999999994</v>
      </c>
      <c r="I31" s="24">
        <v>6.0759379999999998</v>
      </c>
      <c r="J31" s="24">
        <v>5.4697190000000004</v>
      </c>
      <c r="K31" s="19">
        <v>6.22958648</v>
      </c>
      <c r="L31" s="19">
        <v>8.2941389999999995</v>
      </c>
      <c r="M31" s="19">
        <v>19.406949000000001</v>
      </c>
      <c r="N31" s="19">
        <v>11.358911000000001</v>
      </c>
      <c r="O31" s="12">
        <v>8.2850699999999993</v>
      </c>
      <c r="P31" s="12">
        <v>8.262296000000001</v>
      </c>
      <c r="Q31" s="12">
        <v>6.6414260000000001</v>
      </c>
      <c r="R31" s="12">
        <v>5.9989040000000005</v>
      </c>
      <c r="S31" s="26">
        <v>6.4831989999999999</v>
      </c>
      <c r="T31" s="12">
        <v>7.1890879999999999</v>
      </c>
      <c r="U31" s="12">
        <v>6.8493529999999998</v>
      </c>
      <c r="V31" s="12">
        <v>4.3457560000000006</v>
      </c>
      <c r="W31" s="12">
        <v>7</v>
      </c>
      <c r="X31" s="12">
        <v>6</v>
      </c>
      <c r="Y31" s="12">
        <v>7</v>
      </c>
      <c r="Z31" s="12">
        <v>9.3952220000000004</v>
      </c>
      <c r="AA31" s="19">
        <v>13.829135430000001</v>
      </c>
      <c r="AB31" s="19">
        <v>13.633662000000001</v>
      </c>
      <c r="AC31" s="19">
        <v>6.9976199999999995</v>
      </c>
      <c r="AD31" s="19">
        <v>18.074292</v>
      </c>
      <c r="AE31" s="19">
        <v>17.652480000000001</v>
      </c>
      <c r="AF31" s="19">
        <v>13.598004000000001</v>
      </c>
      <c r="AG31" s="19">
        <v>13.426354999999999</v>
      </c>
      <c r="AH31" s="70">
        <v>14.217700140000002</v>
      </c>
      <c r="AI31" s="25">
        <f t="shared" si="5"/>
        <v>52.534709429999999</v>
      </c>
      <c r="AJ31" s="19">
        <f t="shared" si="6"/>
        <v>58.894539140000006</v>
      </c>
      <c r="AK31" s="84">
        <f t="shared" ref="AK31:AR31" si="26">W31/S31*100</f>
        <v>107.97138881592252</v>
      </c>
      <c r="AL31" s="18">
        <f t="shared" si="26"/>
        <v>83.459821329214506</v>
      </c>
      <c r="AM31" s="18">
        <f t="shared" si="26"/>
        <v>102.19943401953439</v>
      </c>
      <c r="AN31" s="18">
        <f t="shared" si="26"/>
        <v>216.19303983012389</v>
      </c>
      <c r="AO31" s="18">
        <f t="shared" si="26"/>
        <v>197.55907757142859</v>
      </c>
      <c r="AP31" s="18">
        <f t="shared" si="26"/>
        <v>227.22770000000003</v>
      </c>
      <c r="AQ31" s="18">
        <f t="shared" si="26"/>
        <v>99.965999999999994</v>
      </c>
      <c r="AR31" s="18">
        <f t="shared" si="26"/>
        <v>192.37748719508701</v>
      </c>
      <c r="AS31" s="18">
        <f>AE31/AA31*100</f>
        <v>127.64702529202145</v>
      </c>
      <c r="AT31" s="18">
        <f t="shared" si="2"/>
        <v>99.738456182938961</v>
      </c>
      <c r="AU31" s="18">
        <f t="shared" si="3"/>
        <v>191.87030733306466</v>
      </c>
      <c r="AV31" s="18">
        <f t="shared" si="7"/>
        <v>78.662556408848559</v>
      </c>
      <c r="AW31" s="85">
        <f t="shared" si="4"/>
        <v>112.10595771634404</v>
      </c>
    </row>
    <row r="32" spans="1:49" ht="18" customHeight="1">
      <c r="A32" s="73">
        <v>25</v>
      </c>
      <c r="B32" s="39" t="str">
        <f>IF('1'!A1=1,D32,F32)</f>
        <v>Portugal</v>
      </c>
      <c r="C32" s="76"/>
      <c r="D32" s="51" t="s">
        <v>27</v>
      </c>
      <c r="E32" s="76"/>
      <c r="F32" s="52" t="s">
        <v>99</v>
      </c>
      <c r="G32" s="24">
        <v>6.9520806100000003</v>
      </c>
      <c r="H32" s="24">
        <v>6.6161279999999998</v>
      </c>
      <c r="I32" s="24">
        <v>11.183562</v>
      </c>
      <c r="J32" s="24">
        <v>13.919126</v>
      </c>
      <c r="K32" s="19">
        <v>10.15704996</v>
      </c>
      <c r="L32" s="19">
        <v>12.617368000000001</v>
      </c>
      <c r="M32" s="19">
        <v>14.06855</v>
      </c>
      <c r="N32" s="19">
        <v>17.199399</v>
      </c>
      <c r="O32" s="12">
        <v>13.000200000000001</v>
      </c>
      <c r="P32" s="12">
        <v>15.832931</v>
      </c>
      <c r="Q32" s="12">
        <v>14.478114</v>
      </c>
      <c r="R32" s="12">
        <v>14.629997999999999</v>
      </c>
      <c r="S32" s="26">
        <v>9.8993190000000002</v>
      </c>
      <c r="T32" s="12">
        <v>15.198036</v>
      </c>
      <c r="U32" s="12">
        <v>19.186563</v>
      </c>
      <c r="V32" s="12">
        <v>19.468741000000001</v>
      </c>
      <c r="W32" s="12">
        <v>11.926736</v>
      </c>
      <c r="X32" s="12">
        <v>10.471403609999999</v>
      </c>
      <c r="Y32" s="12">
        <v>14.983557000000001</v>
      </c>
      <c r="Z32" s="12">
        <v>13.548292</v>
      </c>
      <c r="AA32" s="19">
        <v>8</v>
      </c>
      <c r="AB32" s="19">
        <v>8</v>
      </c>
      <c r="AC32" s="19">
        <v>8.5463339999999999</v>
      </c>
      <c r="AD32" s="19">
        <v>8.000686</v>
      </c>
      <c r="AE32" s="19">
        <v>9.5877170000000014</v>
      </c>
      <c r="AF32" s="19">
        <v>7.329345</v>
      </c>
      <c r="AG32" s="19">
        <v>10.921040999999999</v>
      </c>
      <c r="AH32" s="70">
        <v>7.7985451999999995</v>
      </c>
      <c r="AI32" s="25">
        <f t="shared" si="5"/>
        <v>32.547020000000003</v>
      </c>
      <c r="AJ32" s="19">
        <f t="shared" si="6"/>
        <v>35.636648199999996</v>
      </c>
      <c r="AK32" s="84">
        <f t="shared" ref="AK32:AS32" si="27">W32/S32*100</f>
        <v>120.48036839705843</v>
      </c>
      <c r="AL32" s="18">
        <f t="shared" si="27"/>
        <v>68.899715792224725</v>
      </c>
      <c r="AM32" s="18">
        <f t="shared" si="27"/>
        <v>78.094012981897805</v>
      </c>
      <c r="AN32" s="18">
        <f t="shared" si="27"/>
        <v>69.589975027147361</v>
      </c>
      <c r="AO32" s="18">
        <f t="shared" si="27"/>
        <v>67.076189160219528</v>
      </c>
      <c r="AP32" s="18">
        <f t="shared" si="27"/>
        <v>76.398545008427959</v>
      </c>
      <c r="AQ32" s="18">
        <f t="shared" si="27"/>
        <v>57.038085148940269</v>
      </c>
      <c r="AR32" s="18">
        <f t="shared" si="27"/>
        <v>59.053096877451416</v>
      </c>
      <c r="AS32" s="18">
        <f t="shared" si="27"/>
        <v>119.84646250000002</v>
      </c>
      <c r="AT32" s="18">
        <f t="shared" si="2"/>
        <v>91.616812499999995</v>
      </c>
      <c r="AU32" s="18">
        <f t="shared" si="3"/>
        <v>127.7862648475943</v>
      </c>
      <c r="AV32" s="18">
        <f t="shared" si="7"/>
        <v>97.473456651092164</v>
      </c>
      <c r="AW32" s="85">
        <f t="shared" si="4"/>
        <v>109.49281439591087</v>
      </c>
    </row>
    <row r="33" spans="1:64" ht="18" customHeight="1">
      <c r="A33" s="73">
        <v>26</v>
      </c>
      <c r="B33" s="39" t="str">
        <f>IF('1'!A1=1,D33,F33)</f>
        <v>Cyprus</v>
      </c>
      <c r="C33" s="76"/>
      <c r="D33" s="51" t="s">
        <v>19</v>
      </c>
      <c r="E33" s="76"/>
      <c r="F33" s="52" t="s">
        <v>103</v>
      </c>
      <c r="G33" s="24">
        <v>4.8921197100000002</v>
      </c>
      <c r="H33" s="24">
        <v>8.7760319999999989</v>
      </c>
      <c r="I33" s="24">
        <v>7.7244650000000004</v>
      </c>
      <c r="J33" s="24">
        <v>69.070876999999996</v>
      </c>
      <c r="K33" s="19">
        <v>56.601724690000005</v>
      </c>
      <c r="L33" s="19">
        <v>11.986844999999999</v>
      </c>
      <c r="M33" s="19">
        <v>19.375921999999999</v>
      </c>
      <c r="N33" s="19">
        <v>55.968525</v>
      </c>
      <c r="O33" s="12">
        <v>9.0307659999999998</v>
      </c>
      <c r="P33" s="12">
        <v>32.372028999999998</v>
      </c>
      <c r="Q33" s="12">
        <v>23.428895000000001</v>
      </c>
      <c r="R33" s="12">
        <v>13.326593000000001</v>
      </c>
      <c r="S33" s="26">
        <v>10.499394000000001</v>
      </c>
      <c r="T33" s="12">
        <v>10.435926</v>
      </c>
      <c r="U33" s="12">
        <v>14.345271</v>
      </c>
      <c r="V33" s="12">
        <v>32.220551999999998</v>
      </c>
      <c r="W33" s="12">
        <v>12.969927999999999</v>
      </c>
      <c r="X33" s="12">
        <v>8.0906306499999996</v>
      </c>
      <c r="Y33" s="12">
        <v>21.761067000000001</v>
      </c>
      <c r="Z33" s="12">
        <v>7.4771490000000007</v>
      </c>
      <c r="AA33" s="19">
        <v>5</v>
      </c>
      <c r="AB33" s="19">
        <v>4</v>
      </c>
      <c r="AC33" s="19">
        <v>3</v>
      </c>
      <c r="AD33" s="19">
        <v>4.9684989999999996</v>
      </c>
      <c r="AE33" s="19">
        <v>3.6014940000000002</v>
      </c>
      <c r="AF33" s="19">
        <v>4.5652629999999998</v>
      </c>
      <c r="AG33" s="19">
        <v>8.0248559999999998</v>
      </c>
      <c r="AH33" s="70">
        <v>5.8899057899999994</v>
      </c>
      <c r="AI33" s="25">
        <v>17</v>
      </c>
      <c r="AJ33" s="19">
        <v>17</v>
      </c>
      <c r="AK33" s="84">
        <f t="shared" ref="AK33:AS33" si="28">W33/S33*100</f>
        <v>123.53025326985536</v>
      </c>
      <c r="AL33" s="18">
        <f t="shared" si="28"/>
        <v>77.526715405992718</v>
      </c>
      <c r="AM33" s="18">
        <f t="shared" si="28"/>
        <v>151.69505685880733</v>
      </c>
      <c r="AN33" s="18">
        <f t="shared" si="28"/>
        <v>23.206148051094846</v>
      </c>
      <c r="AO33" s="18">
        <f t="shared" si="28"/>
        <v>38.550715162027117</v>
      </c>
      <c r="AP33" s="18">
        <f t="shared" si="28"/>
        <v>49.439903674258076</v>
      </c>
      <c r="AQ33" s="18">
        <f t="shared" si="28"/>
        <v>13.786088706036335</v>
      </c>
      <c r="AR33" s="18">
        <f t="shared" si="28"/>
        <v>66.44911048315339</v>
      </c>
      <c r="AS33" s="18">
        <f t="shared" si="28"/>
        <v>72.029880000000006</v>
      </c>
      <c r="AT33" s="18">
        <f>AF33/AB33*100</f>
        <v>114.131575</v>
      </c>
      <c r="AU33" s="18">
        <f t="shared" si="3"/>
        <v>267.49519999999995</v>
      </c>
      <c r="AV33" s="18">
        <f t="shared" si="7"/>
        <v>118.54497283787317</v>
      </c>
      <c r="AW33" s="85">
        <f>AJ33/AI33*100</f>
        <v>100</v>
      </c>
      <c r="AX33" s="20"/>
      <c r="AY33" s="20"/>
      <c r="AZ33" s="20"/>
    </row>
    <row r="34" spans="1:64" ht="18" customHeight="1">
      <c r="A34" s="73">
        <v>27</v>
      </c>
      <c r="B34" s="39" t="str">
        <f>IF('1'!A1=1,D34,F34)</f>
        <v>Croatia</v>
      </c>
      <c r="C34" s="76"/>
      <c r="D34" s="51" t="s">
        <v>35</v>
      </c>
      <c r="E34" s="76"/>
      <c r="F34" s="52" t="s">
        <v>107</v>
      </c>
      <c r="G34" s="24">
        <v>6.62095623</v>
      </c>
      <c r="H34" s="24">
        <v>11.549356</v>
      </c>
      <c r="I34" s="24">
        <v>11.545763999999998</v>
      </c>
      <c r="J34" s="24">
        <v>19.931842</v>
      </c>
      <c r="K34" s="19">
        <v>11.276571169999999</v>
      </c>
      <c r="L34" s="19">
        <v>12.833216</v>
      </c>
      <c r="M34" s="19">
        <v>14.784066999999999</v>
      </c>
      <c r="N34" s="19">
        <v>13.350972000000001</v>
      </c>
      <c r="O34" s="12">
        <v>12.308659</v>
      </c>
      <c r="P34" s="12">
        <v>15.683427</v>
      </c>
      <c r="Q34" s="12">
        <v>16.889315</v>
      </c>
      <c r="R34" s="12">
        <v>23.515469</v>
      </c>
      <c r="S34" s="26">
        <v>10.869638999999999</v>
      </c>
      <c r="T34" s="12">
        <v>6.5255039999999997</v>
      </c>
      <c r="U34" s="12">
        <v>6.8731350000000004</v>
      </c>
      <c r="V34" s="12">
        <v>11.106992</v>
      </c>
      <c r="W34" s="12">
        <v>21</v>
      </c>
      <c r="X34" s="12">
        <v>6</v>
      </c>
      <c r="Y34" s="12">
        <v>6</v>
      </c>
      <c r="Z34" s="12">
        <v>14.539594999999998</v>
      </c>
      <c r="AA34" s="19">
        <v>3</v>
      </c>
      <c r="AB34" s="19">
        <v>5</v>
      </c>
      <c r="AC34" s="19">
        <v>4.1816679999999993</v>
      </c>
      <c r="AD34" s="19">
        <v>3.5269659999999998</v>
      </c>
      <c r="AE34" s="19">
        <v>4.7590820000000003</v>
      </c>
      <c r="AF34" s="19">
        <v>5.3649070000000005</v>
      </c>
      <c r="AG34" s="19">
        <v>5.6099560000000004</v>
      </c>
      <c r="AH34" s="70">
        <v>13.782050569999999</v>
      </c>
      <c r="AI34" s="25">
        <v>16</v>
      </c>
      <c r="AJ34" s="19">
        <v>16</v>
      </c>
      <c r="AK34" s="84">
        <f t="shared" ref="AK34:AS34" si="29">W34/S34*100</f>
        <v>193.19868856730201</v>
      </c>
      <c r="AL34" s="18">
        <f t="shared" si="29"/>
        <v>91.946920881513535</v>
      </c>
      <c r="AM34" s="18">
        <f t="shared" si="29"/>
        <v>87.296408407517092</v>
      </c>
      <c r="AN34" s="18">
        <f t="shared" si="29"/>
        <v>130.90488405861819</v>
      </c>
      <c r="AO34" s="18">
        <f t="shared" si="29"/>
        <v>14.285714285714285</v>
      </c>
      <c r="AP34" s="18">
        <f t="shared" si="29"/>
        <v>83.333333333333343</v>
      </c>
      <c r="AQ34" s="18">
        <f t="shared" si="29"/>
        <v>69.694466666666656</v>
      </c>
      <c r="AR34" s="18">
        <f t="shared" si="29"/>
        <v>24.257663298049227</v>
      </c>
      <c r="AS34" s="18">
        <f t="shared" si="29"/>
        <v>158.63606666666666</v>
      </c>
      <c r="AT34" s="18">
        <f t="shared" si="2"/>
        <v>107.29814000000002</v>
      </c>
      <c r="AU34" s="18">
        <f t="shared" si="3"/>
        <v>134.15593968722533</v>
      </c>
      <c r="AV34" s="18">
        <f t="shared" si="7"/>
        <v>390.76221800833918</v>
      </c>
      <c r="AW34" s="85">
        <f t="shared" si="4"/>
        <v>100</v>
      </c>
    </row>
    <row r="35" spans="1:64" ht="18" customHeight="1">
      <c r="A35" s="74">
        <v>28</v>
      </c>
      <c r="B35" s="40" t="str">
        <f>IF('1'!A1=1,D35,F35)</f>
        <v>Malta</v>
      </c>
      <c r="C35" s="77"/>
      <c r="D35" s="53" t="s">
        <v>23</v>
      </c>
      <c r="E35" s="77"/>
      <c r="F35" s="78" t="s">
        <v>108</v>
      </c>
      <c r="G35" s="28">
        <v>2.6565337699999998</v>
      </c>
      <c r="H35" s="28">
        <v>4.481325</v>
      </c>
      <c r="I35" s="28">
        <v>3.8659760000000003</v>
      </c>
      <c r="J35" s="28">
        <v>2.2734619999999999</v>
      </c>
      <c r="K35" s="29">
        <v>2.3931909300000003</v>
      </c>
      <c r="L35" s="29">
        <v>3.3725269999999998</v>
      </c>
      <c r="M35" s="29">
        <v>3.1261080000000003</v>
      </c>
      <c r="N35" s="29">
        <v>4.2450809999999999</v>
      </c>
      <c r="O35" s="13">
        <v>1.2243269999999999</v>
      </c>
      <c r="P35" s="13">
        <v>1.0012939999999999</v>
      </c>
      <c r="Q35" s="13">
        <v>0.906671</v>
      </c>
      <c r="R35" s="13">
        <v>1.9348989999999999</v>
      </c>
      <c r="S35" s="30">
        <v>1</v>
      </c>
      <c r="T35" s="13">
        <v>1</v>
      </c>
      <c r="U35" s="13">
        <v>2</v>
      </c>
      <c r="V35" s="13">
        <v>3</v>
      </c>
      <c r="W35" s="13">
        <v>1</v>
      </c>
      <c r="X35" s="13">
        <v>1</v>
      </c>
      <c r="Y35" s="13">
        <v>4</v>
      </c>
      <c r="Z35" s="13">
        <v>1</v>
      </c>
      <c r="AA35" s="29">
        <v>1</v>
      </c>
      <c r="AB35" s="29">
        <v>3</v>
      </c>
      <c r="AC35" s="29">
        <v>4</v>
      </c>
      <c r="AD35" s="29">
        <v>3.3895599999999999</v>
      </c>
      <c r="AE35" s="29">
        <v>1.273045</v>
      </c>
      <c r="AF35" s="29">
        <v>1.5655319999999999</v>
      </c>
      <c r="AG35" s="29">
        <v>0.76600199999999996</v>
      </c>
      <c r="AH35" s="71">
        <v>1.97550099</v>
      </c>
      <c r="AI35" s="89">
        <f t="shared" si="5"/>
        <v>11.389559999999999</v>
      </c>
      <c r="AJ35" s="29">
        <f t="shared" si="6"/>
        <v>5.5800799899999998</v>
      </c>
      <c r="AK35" s="86">
        <f t="shared" ref="AK35:AS35" si="30">W35/S35*100</f>
        <v>100</v>
      </c>
      <c r="AL35" s="21">
        <f t="shared" si="30"/>
        <v>100</v>
      </c>
      <c r="AM35" s="21">
        <f t="shared" si="30"/>
        <v>200</v>
      </c>
      <c r="AN35" s="21">
        <f t="shared" si="30"/>
        <v>33.333333333333329</v>
      </c>
      <c r="AO35" s="21">
        <f t="shared" si="30"/>
        <v>100</v>
      </c>
      <c r="AP35" s="21">
        <f t="shared" si="30"/>
        <v>300</v>
      </c>
      <c r="AQ35" s="21">
        <f t="shared" si="30"/>
        <v>100</v>
      </c>
      <c r="AR35" s="21">
        <f t="shared" si="30"/>
        <v>338.95600000000002</v>
      </c>
      <c r="AS35" s="21">
        <f t="shared" si="30"/>
        <v>127.3045</v>
      </c>
      <c r="AT35" s="21">
        <f t="shared" si="2"/>
        <v>52.184399999999997</v>
      </c>
      <c r="AU35" s="21">
        <f t="shared" si="3"/>
        <v>19.15005</v>
      </c>
      <c r="AV35" s="21">
        <f t="shared" si="7"/>
        <v>58.281930103022226</v>
      </c>
      <c r="AW35" s="87">
        <f>AJ35/AI35*100</f>
        <v>48.992937303987162</v>
      </c>
    </row>
    <row r="36" spans="1:64">
      <c r="A36" s="14" t="str">
        <f>IF('1'!A1=1,C36,E36)</f>
        <v>*According to State Statistics Service of Ukraine data.</v>
      </c>
      <c r="B36" s="8"/>
      <c r="C36" s="54" t="s">
        <v>67</v>
      </c>
      <c r="D36" s="55"/>
      <c r="E36" s="56" t="s">
        <v>82</v>
      </c>
      <c r="F36" s="57"/>
      <c r="G36" s="57"/>
      <c r="H36" s="57"/>
      <c r="I36" s="44"/>
      <c r="J36" s="44"/>
      <c r="K36" s="44"/>
      <c r="L36" s="8"/>
      <c r="M36" s="8"/>
      <c r="N36" s="8"/>
      <c r="O36" s="8"/>
      <c r="P36" s="8"/>
      <c r="Q36" s="8"/>
      <c r="R36" s="9"/>
      <c r="W36" s="46"/>
      <c r="X36" s="46"/>
      <c r="Y36" s="46"/>
      <c r="Z36" s="46"/>
      <c r="AI36" s="46"/>
      <c r="AJ36" s="46"/>
      <c r="BB36" s="9"/>
    </row>
    <row r="37" spans="1:64">
      <c r="A37" s="22" t="str">
        <f>IF('1'!A1=1,C37,E37)</f>
        <v>Note:</v>
      </c>
      <c r="B37" s="33"/>
      <c r="C37" s="58" t="s">
        <v>156</v>
      </c>
      <c r="D37" s="59"/>
      <c r="E37" s="60" t="s">
        <v>157</v>
      </c>
      <c r="F37" s="59"/>
      <c r="G37" s="79"/>
      <c r="H37" s="79"/>
      <c r="I37" s="11"/>
      <c r="J37" s="11"/>
      <c r="K37" s="11"/>
      <c r="L37" s="11"/>
      <c r="M37" s="11"/>
      <c r="N37" s="11"/>
      <c r="O37" s="11"/>
      <c r="P37" s="11"/>
      <c r="Q37" s="11"/>
      <c r="R37" s="9"/>
      <c r="AI37" s="46"/>
      <c r="AJ37" s="46"/>
      <c r="BB37" s="9"/>
    </row>
    <row r="38" spans="1:64" s="8" customFormat="1" ht="14.25" customHeight="1">
      <c r="A38" s="43" t="str">
        <f>IF('1'!A1=1,C38,E38)</f>
        <v xml:space="preserve">Excluding the data on the temporarily occupied territory of the AR Crimea and the city of Sevastopol starting 2014. </v>
      </c>
      <c r="B38" s="44"/>
      <c r="C38" s="56" t="s">
        <v>158</v>
      </c>
      <c r="D38" s="57"/>
      <c r="E38" s="61" t="s">
        <v>159</v>
      </c>
      <c r="F38" s="62"/>
      <c r="G38" s="62"/>
      <c r="H38" s="62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5"/>
      <c r="AD38" s="45"/>
      <c r="AE38" s="45"/>
      <c r="AF38" s="45"/>
      <c r="AG38" s="45"/>
      <c r="AH38" s="45"/>
      <c r="AI38" s="81"/>
      <c r="AJ38" s="81"/>
      <c r="AK38" s="45"/>
      <c r="AL38" s="45"/>
      <c r="AM38" s="45"/>
      <c r="AN38" s="45"/>
      <c r="AO38" s="45"/>
      <c r="AP38" s="45"/>
      <c r="AQ38" s="45"/>
      <c r="AR38" s="45"/>
      <c r="AS38" s="45"/>
      <c r="BB38" s="10"/>
      <c r="BC38" s="10"/>
      <c r="BD38" s="10"/>
      <c r="BE38" s="10"/>
      <c r="BF38" s="10"/>
      <c r="BG38" s="10"/>
      <c r="BH38" s="10"/>
      <c r="BJ38" s="10"/>
      <c r="BK38" s="10"/>
      <c r="BL38" s="11"/>
    </row>
    <row r="39" spans="1:64">
      <c r="AI39" s="46"/>
      <c r="AJ39" s="46"/>
    </row>
    <row r="40" spans="1:64"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82"/>
      <c r="AJ40" s="82"/>
      <c r="AK40" s="31"/>
    </row>
    <row r="41" spans="1:64">
      <c r="AI41" s="46"/>
      <c r="AJ41" s="46"/>
    </row>
    <row r="42" spans="1:64">
      <c r="AI42" s="46"/>
      <c r="AJ42" s="46"/>
    </row>
    <row r="43" spans="1:64">
      <c r="AI43" s="46"/>
      <c r="AJ43" s="46"/>
    </row>
    <row r="44" spans="1:64">
      <c r="AI44" s="46"/>
      <c r="AJ44" s="46"/>
    </row>
    <row r="45" spans="1:64">
      <c r="AI45" s="46"/>
      <c r="AJ45" s="46"/>
    </row>
    <row r="46" spans="1:64">
      <c r="AI46" s="46"/>
      <c r="AJ46" s="46"/>
    </row>
    <row r="47" spans="1:64">
      <c r="AI47" s="46"/>
      <c r="AJ47" s="46"/>
    </row>
  </sheetData>
  <mergeCells count="7">
    <mergeCell ref="A5:A6"/>
    <mergeCell ref="C5:C6"/>
    <mergeCell ref="D5:D6"/>
    <mergeCell ref="AI6:AJ6"/>
    <mergeCell ref="E5:E6"/>
    <mergeCell ref="F5:F6"/>
    <mergeCell ref="B5:B6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23622047244094491" top="0.6692913385826772" bottom="0.78740157480314965" header="0.51181102362204722" footer="0.51181102362204722"/>
  <pageSetup paperSize="9" scale="65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KM41"/>
  <sheetViews>
    <sheetView zoomScale="52" zoomScaleNormal="52" workbookViewId="0">
      <selection activeCell="P15" sqref="P15"/>
    </sheetView>
  </sheetViews>
  <sheetFormatPr defaultColWidth="8" defaultRowHeight="12.5" outlineLevelCol="2"/>
  <cols>
    <col min="1" max="1" width="7.453125" style="105" customWidth="1"/>
    <col min="2" max="2" width="31.08984375" style="105" customWidth="1"/>
    <col min="3" max="3" width="5.08984375" style="105" hidden="1" customWidth="1" outlineLevel="2"/>
    <col min="4" max="4" width="26.08984375" style="105" hidden="1" customWidth="1" outlineLevel="2"/>
    <col min="5" max="5" width="8.6328125" style="105" hidden="1" customWidth="1" outlineLevel="2"/>
    <col min="6" max="6" width="23.36328125" style="105" hidden="1" customWidth="1" outlineLevel="2"/>
    <col min="7" max="7" width="6.90625" style="105" hidden="1" customWidth="1" outlineLevel="1" collapsed="1"/>
    <col min="8" max="8" width="6.6328125" style="105" hidden="1" customWidth="1" outlineLevel="1"/>
    <col min="9" max="9" width="7.54296875" style="105" hidden="1" customWidth="1" outlineLevel="1"/>
    <col min="10" max="10" width="7" style="105" hidden="1" customWidth="1" outlineLevel="1"/>
    <col min="11" max="11" width="6.54296875" style="105" hidden="1" customWidth="1" outlineLevel="1"/>
    <col min="12" max="12" width="6.453125" style="105" hidden="1" customWidth="1" outlineLevel="1"/>
    <col min="13" max="13" width="6.54296875" style="105" hidden="1" customWidth="1" outlineLevel="1"/>
    <col min="14" max="14" width="7.453125" style="105" hidden="1" customWidth="1" outlineLevel="1"/>
    <col min="15" max="15" width="6.453125" style="105" hidden="1" customWidth="1" outlineLevel="1"/>
    <col min="16" max="16" width="6.54296875" style="105" hidden="1" customWidth="1" outlineLevel="1"/>
    <col min="17" max="17" width="7.08984375" style="105" hidden="1" customWidth="1" outlineLevel="1"/>
    <col min="18" max="18" width="6.453125" style="105" hidden="1" customWidth="1" outlineLevel="1"/>
    <col min="19" max="30" width="5.6328125" style="105" hidden="1" customWidth="1" outlineLevel="1"/>
    <col min="31" max="33" width="6.08984375" style="105" hidden="1" customWidth="1" outlineLevel="1"/>
    <col min="34" max="34" width="6.453125" style="105" hidden="1" customWidth="1" outlineLevel="1"/>
    <col min="35" max="35" width="6.36328125" style="105" hidden="1" customWidth="1" outlineLevel="1"/>
    <col min="36" max="36" width="6.08984375" style="105" hidden="1" customWidth="1" outlineLevel="1"/>
    <col min="37" max="42" width="6.36328125" style="105" hidden="1" customWidth="1" outlineLevel="1"/>
    <col min="43" max="43" width="7.54296875" style="105" hidden="1" customWidth="1" outlineLevel="1"/>
    <col min="44" max="44" width="7.36328125" style="105" hidden="1" customWidth="1" outlineLevel="1"/>
    <col min="45" max="45" width="8.08984375" style="105" hidden="1" customWidth="1" outlineLevel="1"/>
    <col min="46" max="46" width="7.54296875" style="105" hidden="1" customWidth="1" outlineLevel="1"/>
    <col min="47" max="47" width="8.81640625" style="105" customWidth="1" collapsed="1"/>
    <col min="48" max="61" width="8.81640625" style="105" customWidth="1"/>
    <col min="62" max="62" width="8.08984375" style="105" customWidth="1"/>
    <col min="63" max="70" width="8.90625" style="105" customWidth="1"/>
    <col min="71" max="71" width="9.1796875" style="112" customWidth="1"/>
    <col min="72" max="75" width="7.453125" style="105" hidden="1" customWidth="1"/>
    <col min="76" max="76" width="8.08984375" style="105" hidden="1" customWidth="1"/>
    <col min="77" max="79" width="7.6328125" style="105" hidden="1" customWidth="1"/>
    <col min="80" max="80" width="7.6328125" style="105" customWidth="1"/>
    <col min="81" max="82" width="8" style="233"/>
    <col min="83" max="181" width="8" style="287"/>
    <col min="182" max="199" width="8" style="113"/>
    <col min="200" max="205" width="8" style="287"/>
    <col min="206" max="243" width="8" style="105"/>
    <col min="244" max="245" width="8" style="113"/>
    <col min="246" max="249" width="8" style="303"/>
    <col min="250" max="253" width="8" style="402"/>
    <col min="254" max="272" width="8" style="113"/>
    <col min="273" max="285" width="8" style="105"/>
    <col min="286" max="297" width="8" style="113"/>
    <col min="298" max="299" width="8" style="287"/>
    <col min="300" max="16384" width="8" style="105"/>
  </cols>
  <sheetData>
    <row r="1" spans="1:299" ht="13">
      <c r="A1" s="101" t="str">
        <f>IF('1'!$A$1=1,"до змісту","to title")</f>
        <v>to title</v>
      </c>
      <c r="AE1" s="157"/>
      <c r="AF1" s="104"/>
      <c r="AG1" s="157"/>
      <c r="AH1" s="157"/>
      <c r="AI1" s="147"/>
      <c r="AJ1" s="147"/>
      <c r="AK1" s="221"/>
      <c r="AL1" s="102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221"/>
      <c r="AX1" s="147"/>
      <c r="AY1" s="221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510"/>
      <c r="BT1" s="147"/>
      <c r="BU1" s="147"/>
      <c r="BV1" s="147"/>
      <c r="BW1" s="147"/>
      <c r="BX1" s="147"/>
      <c r="BY1" s="147"/>
      <c r="BZ1" s="147"/>
      <c r="CA1" s="147"/>
      <c r="CB1" s="147"/>
    </row>
    <row r="2" spans="1:299" s="98" customFormat="1" ht="16.25" customHeight="1">
      <c r="A2" s="98" t="str">
        <f>IF('1'!$A$1=1,"1.2 Динаміка імпорту товарів за країнами ЄС*","1.2 Dynamics of Goods Imports by EU country*")</f>
        <v>1.2 Dynamics of Goods Imports by EU country*</v>
      </c>
      <c r="AM2" s="104"/>
      <c r="AN2" s="104"/>
      <c r="AO2" s="104"/>
      <c r="AX2" s="157"/>
      <c r="BS2" s="149"/>
      <c r="CC2" s="453"/>
      <c r="CD2" s="453"/>
      <c r="CE2" s="223"/>
      <c r="CF2" s="223"/>
      <c r="CG2" s="223"/>
      <c r="CH2" s="223"/>
      <c r="CI2" s="223"/>
      <c r="CJ2" s="223"/>
      <c r="CK2" s="223"/>
      <c r="CL2" s="223"/>
      <c r="CM2" s="223"/>
      <c r="CN2" s="223"/>
      <c r="CO2" s="223"/>
      <c r="CP2" s="223"/>
      <c r="CQ2" s="223"/>
      <c r="CR2" s="223"/>
      <c r="CS2" s="223"/>
      <c r="CT2" s="223"/>
      <c r="CU2" s="223"/>
      <c r="CV2" s="223"/>
      <c r="CW2" s="223"/>
      <c r="CX2" s="223"/>
      <c r="CY2" s="223"/>
      <c r="CZ2" s="223"/>
      <c r="DA2" s="223"/>
      <c r="DB2" s="223"/>
      <c r="DC2" s="223"/>
      <c r="DD2" s="223"/>
      <c r="DE2" s="223"/>
      <c r="DF2" s="223"/>
      <c r="DG2" s="223"/>
      <c r="DH2" s="223"/>
      <c r="DI2" s="223"/>
      <c r="DJ2" s="223"/>
      <c r="DK2" s="223"/>
      <c r="DL2" s="223"/>
      <c r="DM2" s="223"/>
      <c r="DN2" s="223"/>
      <c r="DO2" s="223"/>
      <c r="DP2" s="223"/>
      <c r="DQ2" s="223"/>
      <c r="DR2" s="223"/>
      <c r="DS2" s="223"/>
      <c r="DT2" s="223"/>
      <c r="DU2" s="223"/>
      <c r="DV2" s="223"/>
      <c r="DW2" s="223"/>
      <c r="DX2" s="223"/>
      <c r="DY2" s="223"/>
      <c r="DZ2" s="223"/>
      <c r="EA2" s="223"/>
      <c r="EB2" s="223"/>
      <c r="EC2" s="223"/>
      <c r="ED2" s="223"/>
      <c r="EE2" s="223"/>
      <c r="EF2" s="223"/>
      <c r="EG2" s="223"/>
      <c r="EH2" s="223"/>
      <c r="EI2" s="223"/>
      <c r="EJ2" s="223"/>
      <c r="EK2" s="223"/>
      <c r="EL2" s="223"/>
      <c r="EM2" s="223"/>
      <c r="EN2" s="223"/>
      <c r="EO2" s="223"/>
      <c r="EP2" s="223"/>
      <c r="EQ2" s="223"/>
      <c r="ER2" s="223"/>
      <c r="ES2" s="223"/>
      <c r="ET2" s="223"/>
      <c r="EU2" s="223"/>
      <c r="EV2" s="223"/>
      <c r="EW2" s="223"/>
      <c r="EX2" s="223"/>
      <c r="EY2" s="223"/>
      <c r="EZ2" s="223"/>
      <c r="FA2" s="223"/>
      <c r="FB2" s="223"/>
      <c r="FC2" s="223"/>
      <c r="FD2" s="223"/>
      <c r="FE2" s="223"/>
      <c r="FF2" s="223"/>
      <c r="FG2" s="223"/>
      <c r="FH2" s="223"/>
      <c r="FI2" s="223"/>
      <c r="FJ2" s="223"/>
      <c r="FK2" s="223"/>
      <c r="FL2" s="223"/>
      <c r="FM2" s="223"/>
      <c r="FN2" s="223"/>
      <c r="FO2" s="223"/>
      <c r="FP2" s="223"/>
      <c r="FQ2" s="223"/>
      <c r="FR2" s="223"/>
      <c r="FS2" s="223"/>
      <c r="FT2" s="223"/>
      <c r="FU2" s="223"/>
      <c r="FV2" s="223"/>
      <c r="FW2" s="223"/>
      <c r="FX2" s="223"/>
      <c r="FY2" s="223"/>
      <c r="FZ2" s="150"/>
      <c r="GA2" s="150"/>
      <c r="GB2" s="150"/>
      <c r="GC2" s="150"/>
      <c r="GD2" s="150"/>
      <c r="GE2" s="150"/>
      <c r="GF2" s="150"/>
      <c r="GG2" s="150"/>
      <c r="GH2" s="150"/>
      <c r="GI2" s="150"/>
      <c r="GJ2" s="150"/>
      <c r="GK2" s="150"/>
      <c r="GL2" s="150"/>
      <c r="GM2" s="150"/>
      <c r="GN2" s="150"/>
      <c r="GO2" s="150"/>
      <c r="GP2" s="150"/>
      <c r="GQ2" s="150"/>
      <c r="GR2" s="223"/>
      <c r="GS2" s="223"/>
      <c r="GT2" s="223"/>
      <c r="GU2" s="223"/>
      <c r="GV2" s="223"/>
      <c r="GW2" s="223"/>
      <c r="IJ2" s="150"/>
      <c r="IK2" s="150"/>
      <c r="IL2" s="414"/>
      <c r="IM2" s="414"/>
      <c r="IN2" s="414"/>
      <c r="IO2" s="414"/>
      <c r="IP2" s="403"/>
      <c r="IQ2" s="403"/>
      <c r="IR2" s="403"/>
      <c r="IS2" s="403"/>
      <c r="IT2" s="150"/>
      <c r="IU2" s="150"/>
      <c r="IV2" s="150"/>
      <c r="IW2" s="150"/>
      <c r="IX2" s="150"/>
      <c r="IY2" s="150"/>
      <c r="IZ2" s="150"/>
      <c r="JA2" s="150"/>
      <c r="JB2" s="150"/>
      <c r="JC2" s="150"/>
      <c r="JD2" s="150"/>
      <c r="JE2" s="150"/>
      <c r="JF2" s="150"/>
      <c r="JG2" s="150"/>
      <c r="JH2" s="150"/>
      <c r="JI2" s="150"/>
      <c r="JJ2" s="150"/>
      <c r="JK2" s="150"/>
      <c r="JL2" s="150"/>
      <c r="JZ2" s="150"/>
      <c r="KA2" s="150"/>
      <c r="KB2" s="150"/>
      <c r="KC2" s="150"/>
      <c r="KD2" s="150"/>
      <c r="KE2" s="150"/>
      <c r="KF2" s="150"/>
      <c r="KG2" s="150"/>
      <c r="KH2" s="150"/>
      <c r="KI2" s="150"/>
      <c r="KJ2" s="150"/>
      <c r="KK2" s="150"/>
      <c r="KL2" s="223"/>
      <c r="KM2" s="223"/>
    </row>
    <row r="3" spans="1:299" ht="18" customHeight="1">
      <c r="A3" s="106" t="str">
        <f>IF('1'!$A$1=1,"(відповідно до КПБ6)","(according to BPM6 methodology)")</f>
        <v>(according to BPM6 methodology)</v>
      </c>
      <c r="B3" s="107"/>
      <c r="C3" s="107"/>
      <c r="D3" s="107"/>
      <c r="E3" s="107"/>
      <c r="F3" s="107"/>
      <c r="G3" s="107"/>
      <c r="H3" s="107"/>
      <c r="I3" s="107"/>
      <c r="J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511"/>
      <c r="BT3" s="107"/>
      <c r="BU3" s="107"/>
      <c r="BV3" s="107"/>
      <c r="BW3" s="107"/>
      <c r="BX3" s="107"/>
      <c r="BY3" s="107"/>
      <c r="BZ3" s="107"/>
      <c r="CA3" s="107"/>
      <c r="CB3" s="107"/>
    </row>
    <row r="4" spans="1:299" ht="16.75" customHeight="1">
      <c r="A4" s="115" t="str">
        <f>IF('1'!$A$1=1,"Млн дол. США","Million USD")</f>
        <v>Million USD</v>
      </c>
      <c r="G4" s="107"/>
      <c r="H4" s="107"/>
      <c r="I4" s="107"/>
      <c r="J4" s="107"/>
      <c r="Y4" s="107"/>
      <c r="Z4" s="107"/>
      <c r="AA4" s="158"/>
      <c r="AB4" s="159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4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511"/>
      <c r="BT4" s="107"/>
      <c r="BU4" s="107"/>
      <c r="BV4" s="107"/>
      <c r="BW4" s="107"/>
      <c r="BX4" s="107"/>
      <c r="BY4" s="107"/>
      <c r="BZ4" s="107"/>
      <c r="CA4" s="107"/>
      <c r="CB4" s="107"/>
    </row>
    <row r="5" spans="1:299" ht="19.5" customHeight="1">
      <c r="A5" s="562" t="str">
        <f>IF('1'!$A$1=1,C5,E5)</f>
        <v>Rank</v>
      </c>
      <c r="B5" s="564" t="str">
        <f>IF('1'!$A$1=1,D5,F5)</f>
        <v>Countries</v>
      </c>
      <c r="C5" s="566" t="s">
        <v>71</v>
      </c>
      <c r="D5" s="568" t="s">
        <v>167</v>
      </c>
      <c r="E5" s="566" t="s">
        <v>79</v>
      </c>
      <c r="F5" s="568" t="s">
        <v>80</v>
      </c>
      <c r="G5" s="117">
        <v>2010</v>
      </c>
      <c r="H5" s="117"/>
      <c r="I5" s="117"/>
      <c r="J5" s="118"/>
      <c r="K5" s="117">
        <v>2011</v>
      </c>
      <c r="L5" s="117"/>
      <c r="M5" s="117"/>
      <c r="N5" s="118"/>
      <c r="O5" s="117">
        <v>2012</v>
      </c>
      <c r="P5" s="117"/>
      <c r="Q5" s="117"/>
      <c r="R5" s="118"/>
      <c r="S5" s="122">
        <v>2013</v>
      </c>
      <c r="T5" s="117"/>
      <c r="U5" s="117"/>
      <c r="V5" s="118"/>
      <c r="W5" s="122">
        <v>2014</v>
      </c>
      <c r="X5" s="117"/>
      <c r="Y5" s="117"/>
      <c r="Z5" s="118"/>
      <c r="AA5" s="122">
        <v>2015</v>
      </c>
      <c r="AB5" s="117"/>
      <c r="AC5" s="117"/>
      <c r="AD5" s="117"/>
      <c r="AE5" s="122">
        <v>2016</v>
      </c>
      <c r="AF5" s="118"/>
      <c r="AG5" s="118"/>
      <c r="AH5" s="118"/>
      <c r="AI5" s="570">
        <v>2017</v>
      </c>
      <c r="AJ5" s="571"/>
      <c r="AK5" s="571"/>
      <c r="AL5" s="572"/>
      <c r="AM5" s="570">
        <v>2018</v>
      </c>
      <c r="AN5" s="571"/>
      <c r="AO5" s="571"/>
      <c r="AP5" s="572"/>
      <c r="AQ5" s="570">
        <v>2019</v>
      </c>
      <c r="AR5" s="571"/>
      <c r="AS5" s="571"/>
      <c r="AT5" s="571"/>
      <c r="AU5" s="570">
        <v>2020</v>
      </c>
      <c r="AV5" s="571"/>
      <c r="AW5" s="571"/>
      <c r="AX5" s="571"/>
      <c r="AY5" s="570">
        <v>2021</v>
      </c>
      <c r="AZ5" s="571"/>
      <c r="BA5" s="571"/>
      <c r="BB5" s="571"/>
      <c r="BC5" s="560">
        <v>2022</v>
      </c>
      <c r="BD5" s="561"/>
      <c r="BE5" s="561"/>
      <c r="BF5" s="561"/>
      <c r="BG5" s="570">
        <v>2023</v>
      </c>
      <c r="BH5" s="571"/>
      <c r="BI5" s="571"/>
      <c r="BJ5" s="572"/>
      <c r="BK5" s="591">
        <v>2024</v>
      </c>
      <c r="BL5" s="592"/>
      <c r="BM5" s="592"/>
      <c r="BN5" s="593"/>
      <c r="BO5" s="570">
        <v>2025</v>
      </c>
      <c r="BP5" s="571"/>
      <c r="BQ5" s="572"/>
      <c r="BR5" s="518">
        <v>2024</v>
      </c>
      <c r="BS5" s="518">
        <v>2025</v>
      </c>
      <c r="BT5" s="589" t="s">
        <v>293</v>
      </c>
      <c r="BU5" s="575" t="s">
        <v>294</v>
      </c>
      <c r="BV5" s="575" t="s">
        <v>295</v>
      </c>
      <c r="BW5" s="575" t="s">
        <v>296</v>
      </c>
      <c r="BX5" s="575">
        <v>2019</v>
      </c>
      <c r="BY5" s="575">
        <v>2020</v>
      </c>
      <c r="BZ5" s="589" t="s">
        <v>231</v>
      </c>
      <c r="CA5" s="589" t="s">
        <v>292</v>
      </c>
      <c r="CB5" s="577" t="s">
        <v>336</v>
      </c>
      <c r="CC5" s="558">
        <v>2024</v>
      </c>
    </row>
    <row r="6" spans="1:299" ht="52.25" customHeight="1">
      <c r="A6" s="563"/>
      <c r="B6" s="565"/>
      <c r="C6" s="567"/>
      <c r="D6" s="569"/>
      <c r="E6" s="567"/>
      <c r="F6" s="569"/>
      <c r="G6" s="289" t="s">
        <v>111</v>
      </c>
      <c r="H6" s="289" t="s">
        <v>76</v>
      </c>
      <c r="I6" s="289" t="s">
        <v>112</v>
      </c>
      <c r="J6" s="289" t="s">
        <v>78</v>
      </c>
      <c r="K6" s="289" t="s">
        <v>111</v>
      </c>
      <c r="L6" s="289" t="s">
        <v>76</v>
      </c>
      <c r="M6" s="289" t="s">
        <v>112</v>
      </c>
      <c r="N6" s="289" t="s">
        <v>78</v>
      </c>
      <c r="O6" s="289" t="s">
        <v>111</v>
      </c>
      <c r="P6" s="289" t="s">
        <v>76</v>
      </c>
      <c r="Q6" s="289" t="s">
        <v>112</v>
      </c>
      <c r="R6" s="242" t="s">
        <v>78</v>
      </c>
      <c r="S6" s="289" t="s">
        <v>111</v>
      </c>
      <c r="T6" s="289" t="s">
        <v>76</v>
      </c>
      <c r="U6" s="289" t="s">
        <v>112</v>
      </c>
      <c r="V6" s="289" t="s">
        <v>78</v>
      </c>
      <c r="W6" s="289" t="s">
        <v>111</v>
      </c>
      <c r="X6" s="289" t="s">
        <v>76</v>
      </c>
      <c r="Y6" s="289" t="s">
        <v>112</v>
      </c>
      <c r="Z6" s="289" t="s">
        <v>78</v>
      </c>
      <c r="AA6" s="289" t="s">
        <v>111</v>
      </c>
      <c r="AB6" s="289" t="s">
        <v>76</v>
      </c>
      <c r="AC6" s="289" t="s">
        <v>112</v>
      </c>
      <c r="AD6" s="242" t="s">
        <v>78</v>
      </c>
      <c r="AE6" s="290" t="s">
        <v>111</v>
      </c>
      <c r="AF6" s="290" t="s">
        <v>76</v>
      </c>
      <c r="AG6" s="290" t="s">
        <v>112</v>
      </c>
      <c r="AH6" s="290" t="s">
        <v>78</v>
      </c>
      <c r="AI6" s="290" t="s">
        <v>75</v>
      </c>
      <c r="AJ6" s="290" t="s">
        <v>76</v>
      </c>
      <c r="AK6" s="290" t="s">
        <v>112</v>
      </c>
      <c r="AL6" s="290" t="s">
        <v>78</v>
      </c>
      <c r="AM6" s="290" t="s">
        <v>75</v>
      </c>
      <c r="AN6" s="290" t="s">
        <v>76</v>
      </c>
      <c r="AO6" s="290" t="s">
        <v>77</v>
      </c>
      <c r="AP6" s="290" t="s">
        <v>78</v>
      </c>
      <c r="AQ6" s="290" t="s">
        <v>75</v>
      </c>
      <c r="AR6" s="290" t="s">
        <v>76</v>
      </c>
      <c r="AS6" s="290" t="s">
        <v>77</v>
      </c>
      <c r="AT6" s="241" t="s">
        <v>78</v>
      </c>
      <c r="AU6" s="299" t="s">
        <v>75</v>
      </c>
      <c r="AV6" s="299" t="s">
        <v>76</v>
      </c>
      <c r="AW6" s="299" t="s">
        <v>77</v>
      </c>
      <c r="AX6" s="299" t="s">
        <v>78</v>
      </c>
      <c r="AY6" s="314" t="s">
        <v>75</v>
      </c>
      <c r="AZ6" s="314" t="s">
        <v>76</v>
      </c>
      <c r="BA6" s="314" t="s">
        <v>77</v>
      </c>
      <c r="BB6" s="314" t="s">
        <v>78</v>
      </c>
      <c r="BC6" s="314" t="s">
        <v>75</v>
      </c>
      <c r="BD6" s="314" t="s">
        <v>76</v>
      </c>
      <c r="BE6" s="328" t="s">
        <v>77</v>
      </c>
      <c r="BF6" s="337" t="s">
        <v>78</v>
      </c>
      <c r="BG6" s="401" t="s">
        <v>75</v>
      </c>
      <c r="BH6" s="406" t="s">
        <v>76</v>
      </c>
      <c r="BI6" s="443" t="s">
        <v>77</v>
      </c>
      <c r="BJ6" s="461" t="s">
        <v>78</v>
      </c>
      <c r="BK6" s="495" t="s">
        <v>75</v>
      </c>
      <c r="BL6" s="497" t="s">
        <v>76</v>
      </c>
      <c r="BM6" s="500" t="s">
        <v>77</v>
      </c>
      <c r="BN6" s="514" t="s">
        <v>78</v>
      </c>
      <c r="BO6" s="329" t="s">
        <v>75</v>
      </c>
      <c r="BP6" s="529" t="s">
        <v>76</v>
      </c>
      <c r="BQ6" s="548" t="s">
        <v>77</v>
      </c>
      <c r="BR6" s="329" t="s">
        <v>341</v>
      </c>
      <c r="BS6" s="242" t="s">
        <v>341</v>
      </c>
      <c r="BT6" s="590"/>
      <c r="BU6" s="576"/>
      <c r="BV6" s="576"/>
      <c r="BW6" s="576"/>
      <c r="BX6" s="576"/>
      <c r="BY6" s="576"/>
      <c r="BZ6" s="590"/>
      <c r="CA6" s="590"/>
      <c r="CB6" s="578"/>
      <c r="CC6" s="559"/>
      <c r="GA6" s="113" t="s">
        <v>337</v>
      </c>
      <c r="GB6" s="113" t="s">
        <v>338</v>
      </c>
    </row>
    <row r="7" spans="1:299" ht="20" customHeight="1">
      <c r="A7" s="516"/>
      <c r="B7" s="470" t="str">
        <f>IF('1'!$A$1=1,D7,F7)</f>
        <v>EU 28</v>
      </c>
      <c r="C7" s="240"/>
      <c r="D7" s="246" t="s">
        <v>184</v>
      </c>
      <c r="E7" s="240"/>
      <c r="F7" s="285" t="s">
        <v>196</v>
      </c>
      <c r="G7" s="297">
        <v>3278.1780242099999</v>
      </c>
      <c r="H7" s="255">
        <v>4065.7542596600006</v>
      </c>
      <c r="I7" s="255">
        <v>4902.536223430001</v>
      </c>
      <c r="J7" s="255">
        <v>5567.7936697299992</v>
      </c>
      <c r="K7" s="255">
        <v>4785.0933194400004</v>
      </c>
      <c r="L7" s="255">
        <v>5670.484788849998</v>
      </c>
      <c r="M7" s="255">
        <v>6573.1505216600008</v>
      </c>
      <c r="N7" s="255">
        <v>7023.4967273800012</v>
      </c>
      <c r="O7" s="255">
        <v>5095.5021531999992</v>
      </c>
      <c r="P7" s="255">
        <v>6512.4250148799993</v>
      </c>
      <c r="Q7" s="255">
        <v>6103.7321056599994</v>
      </c>
      <c r="R7" s="255">
        <v>6889.0031220800001</v>
      </c>
      <c r="S7" s="255">
        <v>5302.5623095999999</v>
      </c>
      <c r="T7" s="255">
        <v>6110.0931357200006</v>
      </c>
      <c r="U7" s="255">
        <v>6817.43332947</v>
      </c>
      <c r="V7" s="255">
        <v>7047.8187150099984</v>
      </c>
      <c r="W7" s="255">
        <v>4476.6761928300002</v>
      </c>
      <c r="X7" s="255">
        <v>4453.2891903199989</v>
      </c>
      <c r="Y7" s="255">
        <v>5133.1146895400007</v>
      </c>
      <c r="Z7" s="255">
        <v>5071.0928412100011</v>
      </c>
      <c r="AA7" s="255">
        <v>3544.7820552500002</v>
      </c>
      <c r="AB7" s="255">
        <v>3148.8904804100002</v>
      </c>
      <c r="AC7" s="255">
        <v>3428.9075172099992</v>
      </c>
      <c r="AD7" s="255">
        <v>3610.7148068700003</v>
      </c>
      <c r="AE7" s="255">
        <v>3457.1957382099999</v>
      </c>
      <c r="AF7" s="255">
        <v>3355.017207190001</v>
      </c>
      <c r="AG7" s="255">
        <v>3987.6980641300001</v>
      </c>
      <c r="AH7" s="255">
        <v>4617.0053325500003</v>
      </c>
      <c r="AI7" s="255">
        <v>4212.1558796000008</v>
      </c>
      <c r="AJ7" s="255">
        <v>4412.8983334500008</v>
      </c>
      <c r="AK7" s="255">
        <v>4831.8060849400008</v>
      </c>
      <c r="AL7" s="255">
        <v>5368.3528863199999</v>
      </c>
      <c r="AM7" s="255">
        <v>4675.0716033899989</v>
      </c>
      <c r="AN7" s="255">
        <v>5017.2095218800005</v>
      </c>
      <c r="AO7" s="255">
        <v>5645.9546706500005</v>
      </c>
      <c r="AP7" s="255">
        <v>5792.660649219999</v>
      </c>
      <c r="AQ7" s="255">
        <v>5340.0547996400001</v>
      </c>
      <c r="AR7" s="255">
        <v>5535.7321872200009</v>
      </c>
      <c r="AS7" s="255">
        <v>6061.6306953500016</v>
      </c>
      <c r="AT7" s="255">
        <v>6155.2509946299997</v>
      </c>
      <c r="AU7" s="255">
        <v>5587.1331060900011</v>
      </c>
      <c r="AV7" s="255">
        <v>4294.1185844199999</v>
      </c>
      <c r="AW7" s="255">
        <v>5716.5838723300003</v>
      </c>
      <c r="AX7" s="255">
        <v>6602.3553098600005</v>
      </c>
      <c r="AY7" s="255">
        <v>5898.4029061199999</v>
      </c>
      <c r="AZ7" s="255">
        <v>6516.1343059000001</v>
      </c>
      <c r="BA7" s="255">
        <v>7309.8751121000005</v>
      </c>
      <c r="BB7" s="255">
        <v>8333.5507357700008</v>
      </c>
      <c r="BC7" s="255">
        <v>5039.1256423200002</v>
      </c>
      <c r="BD7" s="255">
        <v>5783.7854072599994</v>
      </c>
      <c r="BE7" s="255">
        <v>7281.1709004500008</v>
      </c>
      <c r="BF7" s="255">
        <v>8165.1174361600006</v>
      </c>
      <c r="BG7" s="255">
        <f t="shared" ref="BG7:BQ7" si="0">BG8+BG36</f>
        <v>7975.4442836900025</v>
      </c>
      <c r="BH7" s="255">
        <f t="shared" si="0"/>
        <v>7533.1416634799998</v>
      </c>
      <c r="BI7" s="255">
        <f t="shared" si="0"/>
        <v>8068.9946312000002</v>
      </c>
      <c r="BJ7" s="255">
        <f t="shared" si="0"/>
        <v>8740.0493750800015</v>
      </c>
      <c r="BK7" s="255">
        <f t="shared" si="0"/>
        <v>8086.4420034900013</v>
      </c>
      <c r="BL7" s="255">
        <f t="shared" si="0"/>
        <v>8727.4682897300008</v>
      </c>
      <c r="BM7" s="255">
        <f t="shared" si="0"/>
        <v>8754.130991830003</v>
      </c>
      <c r="BN7" s="255">
        <f t="shared" si="0"/>
        <v>9769.8605404500013</v>
      </c>
      <c r="BO7" s="255">
        <f t="shared" si="0"/>
        <v>8677.7919750599976</v>
      </c>
      <c r="BP7" s="255">
        <f t="shared" si="0"/>
        <v>9469.8421701700026</v>
      </c>
      <c r="BQ7" s="255">
        <f t="shared" si="0"/>
        <v>9895.4133048000003</v>
      </c>
      <c r="BR7" s="255">
        <f>BK7+BL7+BM7</f>
        <v>25568.041285050007</v>
      </c>
      <c r="BS7" s="255">
        <f>BO7+BP7+BQ7</f>
        <v>28043.047450030001</v>
      </c>
      <c r="BT7" s="255">
        <f>AA7+AB7+AC7+AD7</f>
        <v>13733.294859739999</v>
      </c>
      <c r="BU7" s="255">
        <f>AE7+AF7+AG7+AH7</f>
        <v>15416.91634208</v>
      </c>
      <c r="BV7" s="255">
        <f>AI7+AJ7+AK7+AL7</f>
        <v>18825.213184310003</v>
      </c>
      <c r="BW7" s="255">
        <f>AM7+AN7+AO7+AP7</f>
        <v>21130.896445139999</v>
      </c>
      <c r="BX7" s="291">
        <f>AQ7+AR7+AS7+AT7</f>
        <v>23092.668676840003</v>
      </c>
      <c r="BY7" s="291">
        <f>AU7+AV7+AW7+AX7</f>
        <v>22200.190872700005</v>
      </c>
      <c r="BZ7" s="291">
        <f t="shared" ref="BZ7:BZ10" si="1">AY7+AZ7+BA7+BB7</f>
        <v>28057.96305989</v>
      </c>
      <c r="CA7" s="291">
        <f t="shared" ref="CA7:CA36" si="2">BC7+BD7+BE7+BF7</f>
        <v>26269.199386189997</v>
      </c>
      <c r="CB7" s="291">
        <f>BG7+BH7+BI7+BJ7</f>
        <v>32317.629953450003</v>
      </c>
      <c r="CC7" s="291">
        <f>BK7+BL7+BM7+BN7</f>
        <v>35337.901825500012</v>
      </c>
    </row>
    <row r="8" spans="1:299" ht="20" customHeight="1">
      <c r="A8" s="517"/>
      <c r="B8" s="521" t="str">
        <f>IF('1'!$A$1=1,D8,F8)</f>
        <v>EU 27**</v>
      </c>
      <c r="C8" s="240"/>
      <c r="D8" s="246" t="s">
        <v>185</v>
      </c>
      <c r="E8" s="240"/>
      <c r="F8" s="285" t="s">
        <v>197</v>
      </c>
      <c r="G8" s="298">
        <f t="shared" ref="G8:AL8" si="3">G7-G36</f>
        <v>3107.1780242099999</v>
      </c>
      <c r="H8" s="296">
        <f t="shared" si="3"/>
        <v>3865.7542596600006</v>
      </c>
      <c r="I8" s="296">
        <f t="shared" si="3"/>
        <v>4708.536223430001</v>
      </c>
      <c r="J8" s="296">
        <f t="shared" si="3"/>
        <v>5334.7936697299992</v>
      </c>
      <c r="K8" s="296">
        <f t="shared" si="3"/>
        <v>4570.0933194400004</v>
      </c>
      <c r="L8" s="296">
        <f t="shared" si="3"/>
        <v>5426.484788849998</v>
      </c>
      <c r="M8" s="296">
        <f t="shared" si="3"/>
        <v>6238.1505216600008</v>
      </c>
      <c r="N8" s="296">
        <f t="shared" si="3"/>
        <v>6726.4967273800012</v>
      </c>
      <c r="O8" s="296">
        <f t="shared" si="3"/>
        <v>4857.5021531999992</v>
      </c>
      <c r="P8" s="296">
        <f t="shared" si="3"/>
        <v>6201.4250148799993</v>
      </c>
      <c r="Q8" s="296">
        <f t="shared" si="3"/>
        <v>5828.7321056599994</v>
      </c>
      <c r="R8" s="296">
        <f t="shared" si="3"/>
        <v>6593.0031220800001</v>
      </c>
      <c r="S8" s="296">
        <f t="shared" si="3"/>
        <v>5040.5623095999999</v>
      </c>
      <c r="T8" s="296">
        <f t="shared" si="3"/>
        <v>5848.0931357200006</v>
      </c>
      <c r="U8" s="296">
        <f t="shared" si="3"/>
        <v>6539.43332947</v>
      </c>
      <c r="V8" s="296">
        <f t="shared" si="3"/>
        <v>6744.8187150099984</v>
      </c>
      <c r="W8" s="296">
        <f t="shared" si="3"/>
        <v>4283.6761928300002</v>
      </c>
      <c r="X8" s="296">
        <f t="shared" si="3"/>
        <v>4285.2891903199989</v>
      </c>
      <c r="Y8" s="296">
        <f t="shared" si="3"/>
        <v>4991.1146895400007</v>
      </c>
      <c r="Z8" s="296">
        <f t="shared" si="3"/>
        <v>4904.0928412100011</v>
      </c>
      <c r="AA8" s="296">
        <f t="shared" si="3"/>
        <v>3346.7820552500002</v>
      </c>
      <c r="AB8" s="296">
        <f t="shared" si="3"/>
        <v>3020.8904804100002</v>
      </c>
      <c r="AC8" s="296">
        <f t="shared" si="3"/>
        <v>3328.9075172099992</v>
      </c>
      <c r="AD8" s="296">
        <f t="shared" si="3"/>
        <v>3491.7148068700003</v>
      </c>
      <c r="AE8" s="296">
        <f t="shared" si="3"/>
        <v>3261.1957382099999</v>
      </c>
      <c r="AF8" s="296">
        <f t="shared" si="3"/>
        <v>3240.017207190001</v>
      </c>
      <c r="AG8" s="296">
        <f t="shared" si="3"/>
        <v>3851.6980641300001</v>
      </c>
      <c r="AH8" s="296">
        <f t="shared" si="3"/>
        <v>4380.0053325500003</v>
      </c>
      <c r="AI8" s="296">
        <f t="shared" si="3"/>
        <v>4016.2290326000007</v>
      </c>
      <c r="AJ8" s="296">
        <f t="shared" si="3"/>
        <v>4230.1458024500007</v>
      </c>
      <c r="AK8" s="296">
        <f t="shared" si="3"/>
        <v>4653.2760078400006</v>
      </c>
      <c r="AL8" s="296">
        <f t="shared" si="3"/>
        <v>5154.1223153199999</v>
      </c>
      <c r="AM8" s="296">
        <f t="shared" ref="AM8:BF8" si="4">AM7-AM36</f>
        <v>4488.4206463899991</v>
      </c>
      <c r="AN8" s="296">
        <f t="shared" si="4"/>
        <v>4794.6295018800001</v>
      </c>
      <c r="AO8" s="296">
        <f t="shared" si="4"/>
        <v>5429.5136636500001</v>
      </c>
      <c r="AP8" s="296">
        <f t="shared" si="4"/>
        <v>5549.127271289999</v>
      </c>
      <c r="AQ8" s="296">
        <f t="shared" si="4"/>
        <v>5147.1383716399996</v>
      </c>
      <c r="AR8" s="296">
        <f t="shared" si="4"/>
        <v>5359.8258365300007</v>
      </c>
      <c r="AS8" s="296">
        <f t="shared" si="4"/>
        <v>5884.2670523500019</v>
      </c>
      <c r="AT8" s="296">
        <f t="shared" si="4"/>
        <v>5947.3527726299999</v>
      </c>
      <c r="AU8" s="296">
        <f t="shared" si="4"/>
        <v>5409.3657678500012</v>
      </c>
      <c r="AV8" s="296">
        <f t="shared" si="4"/>
        <v>4166.79310248</v>
      </c>
      <c r="AW8" s="296">
        <f t="shared" si="4"/>
        <v>5542.8131877100004</v>
      </c>
      <c r="AX8" s="296">
        <f t="shared" si="4"/>
        <v>6364.0710102200001</v>
      </c>
      <c r="AY8" s="296">
        <f t="shared" si="4"/>
        <v>5669.1905125399999</v>
      </c>
      <c r="AZ8" s="296">
        <f t="shared" si="4"/>
        <v>6264.7660543800002</v>
      </c>
      <c r="BA8" s="296">
        <f t="shared" si="4"/>
        <v>7052.6410554900003</v>
      </c>
      <c r="BB8" s="296">
        <f t="shared" si="4"/>
        <v>7967.6011403200009</v>
      </c>
      <c r="BC8" s="296">
        <f t="shared" si="4"/>
        <v>4819.4985879100004</v>
      </c>
      <c r="BD8" s="296">
        <f t="shared" si="4"/>
        <v>5654.1117082499995</v>
      </c>
      <c r="BE8" s="296">
        <f t="shared" si="4"/>
        <v>7115.0387078700005</v>
      </c>
      <c r="BF8" s="296">
        <f t="shared" si="4"/>
        <v>7926.9007175000006</v>
      </c>
      <c r="BG8" s="296">
        <v>7718.7773111600027</v>
      </c>
      <c r="BH8" s="296">
        <v>7254.4029800299995</v>
      </c>
      <c r="BI8" s="296">
        <v>7806.0607266300003</v>
      </c>
      <c r="BJ8" s="296">
        <v>8455.8097797000009</v>
      </c>
      <c r="BK8" s="296">
        <v>7809.8173475300009</v>
      </c>
      <c r="BL8" s="296">
        <v>8408.2226827800005</v>
      </c>
      <c r="BM8" s="296">
        <v>8470.6399143300023</v>
      </c>
      <c r="BN8" s="296">
        <v>9388.7868557200018</v>
      </c>
      <c r="BO8" s="296">
        <v>8333.8050439799972</v>
      </c>
      <c r="BP8" s="296">
        <v>9074.398185060003</v>
      </c>
      <c r="BQ8" s="296">
        <v>9563.15884405</v>
      </c>
      <c r="BR8" s="296">
        <f>BK8+BL8+BM8</f>
        <v>24688.679944640004</v>
      </c>
      <c r="BS8" s="296">
        <f>BO8+BP8+BQ8</f>
        <v>26971.36207309</v>
      </c>
      <c r="BT8" s="296">
        <f>AA8+AB8+AC8+AD8</f>
        <v>13188.294859739999</v>
      </c>
      <c r="BU8" s="296">
        <f>AE8+AF8+AG8+AH8</f>
        <v>14732.91634208</v>
      </c>
      <c r="BV8" s="296">
        <f>AI8+AJ8+AK8+AL8</f>
        <v>18053.773158210002</v>
      </c>
      <c r="BW8" s="296">
        <f>AM8+AN8+AO8+AP8</f>
        <v>20261.691083209997</v>
      </c>
      <c r="BX8" s="557">
        <f>AQ8+AR8+AS8+AT8</f>
        <v>22338.58403315</v>
      </c>
      <c r="BY8" s="557">
        <f>AU8+AV8+AW8+AX8</f>
        <v>21483.043068260002</v>
      </c>
      <c r="BZ8" s="557">
        <f t="shared" si="1"/>
        <v>26954.198762730004</v>
      </c>
      <c r="CA8" s="557">
        <f t="shared" si="2"/>
        <v>25515.549721530002</v>
      </c>
      <c r="CB8" s="557">
        <f>BG8+BH8+BI8+BJ8</f>
        <v>31235.050797520002</v>
      </c>
      <c r="CC8" s="557">
        <f>BK8+BL8+BM8+BN8</f>
        <v>34077.466800360009</v>
      </c>
    </row>
    <row r="9" spans="1:299" ht="20" customHeight="1">
      <c r="A9" s="555">
        <v>1</v>
      </c>
      <c r="B9" s="519" t="str">
        <f>IF('1'!$A$1=1,D9,F9)</f>
        <v>Poland</v>
      </c>
      <c r="C9" s="128"/>
      <c r="D9" s="355" t="s">
        <v>306</v>
      </c>
      <c r="E9" s="353"/>
      <c r="F9" s="431" t="s">
        <v>84</v>
      </c>
      <c r="G9" s="504">
        <v>488</v>
      </c>
      <c r="H9" s="505">
        <v>626</v>
      </c>
      <c r="I9" s="505">
        <v>750</v>
      </c>
      <c r="J9" s="505">
        <v>782</v>
      </c>
      <c r="K9" s="506">
        <v>588</v>
      </c>
      <c r="L9" s="506">
        <v>719</v>
      </c>
      <c r="M9" s="506">
        <v>853</v>
      </c>
      <c r="N9" s="506">
        <v>813</v>
      </c>
      <c r="O9" s="507">
        <v>651</v>
      </c>
      <c r="P9" s="507">
        <v>853</v>
      </c>
      <c r="Q9" s="507">
        <v>904</v>
      </c>
      <c r="R9" s="507">
        <v>955</v>
      </c>
      <c r="S9" s="508">
        <v>783</v>
      </c>
      <c r="T9" s="508">
        <v>914</v>
      </c>
      <c r="U9" s="509">
        <v>1035</v>
      </c>
      <c r="V9" s="509">
        <v>1053</v>
      </c>
      <c r="W9" s="508">
        <v>609</v>
      </c>
      <c r="X9" s="508">
        <v>667</v>
      </c>
      <c r="Y9" s="508">
        <v>738</v>
      </c>
      <c r="Z9" s="508">
        <v>700</v>
      </c>
      <c r="AA9" s="509">
        <v>427</v>
      </c>
      <c r="AB9" s="509">
        <v>496</v>
      </c>
      <c r="AC9" s="509">
        <v>545</v>
      </c>
      <c r="AD9" s="509">
        <v>552</v>
      </c>
      <c r="AE9" s="506">
        <v>466</v>
      </c>
      <c r="AF9" s="506">
        <v>555</v>
      </c>
      <c r="AG9" s="506">
        <v>613</v>
      </c>
      <c r="AH9" s="506">
        <v>716</v>
      </c>
      <c r="AI9" s="506">
        <v>618.82230900000002</v>
      </c>
      <c r="AJ9" s="506">
        <v>742.26014399999997</v>
      </c>
      <c r="AK9" s="506">
        <v>744.22979348000001</v>
      </c>
      <c r="AL9" s="506">
        <v>903.87804600000004</v>
      </c>
      <c r="AM9" s="506">
        <v>711.189797</v>
      </c>
      <c r="AN9" s="506">
        <v>752.18230200000005</v>
      </c>
      <c r="AO9" s="506">
        <v>862.08641900000009</v>
      </c>
      <c r="AP9" s="506">
        <v>865.78506198999992</v>
      </c>
      <c r="AQ9" s="506">
        <v>851.57684699999993</v>
      </c>
      <c r="AR9" s="506">
        <v>835.82888376000005</v>
      </c>
      <c r="AS9" s="506">
        <v>1031.9327490000001</v>
      </c>
      <c r="AT9" s="506">
        <v>1005.625449</v>
      </c>
      <c r="AU9" s="506">
        <v>907.08233758999995</v>
      </c>
      <c r="AV9" s="506">
        <v>746.98572704000003</v>
      </c>
      <c r="AW9" s="506">
        <v>1046.02042594</v>
      </c>
      <c r="AX9" s="506">
        <v>1114.5573794100001</v>
      </c>
      <c r="AY9" s="506">
        <v>965.60071582</v>
      </c>
      <c r="AZ9" s="506">
        <v>1104.5800691499999</v>
      </c>
      <c r="BA9" s="506">
        <v>1205.6545686899999</v>
      </c>
      <c r="BB9" s="506">
        <v>1346.32993093</v>
      </c>
      <c r="BC9" s="506">
        <v>833.79065837999997</v>
      </c>
      <c r="BD9" s="506">
        <v>1160.9110172400001</v>
      </c>
      <c r="BE9" s="506">
        <v>1503.5991159599998</v>
      </c>
      <c r="BF9" s="506">
        <v>1731.7577870599998</v>
      </c>
      <c r="BG9" s="506">
        <v>1499.6418846899999</v>
      </c>
      <c r="BH9" s="506">
        <v>1614.6518364599999</v>
      </c>
      <c r="BI9" s="506">
        <v>1617.3228195499998</v>
      </c>
      <c r="BJ9" s="506">
        <v>1615.62435336</v>
      </c>
      <c r="BK9" s="506">
        <v>1596.70778423</v>
      </c>
      <c r="BL9" s="506">
        <v>1681.6641460599999</v>
      </c>
      <c r="BM9" s="506">
        <v>1633.96418122</v>
      </c>
      <c r="BN9" s="506">
        <v>1851.4016849400002</v>
      </c>
      <c r="BO9" s="506">
        <v>1639.9483398100001</v>
      </c>
      <c r="BP9" s="506">
        <v>1832.2494129900001</v>
      </c>
      <c r="BQ9" s="506">
        <v>1973.07519432</v>
      </c>
      <c r="BR9" s="506">
        <f>BK9+BL9+BM9</f>
        <v>4912.3361115099997</v>
      </c>
      <c r="BS9" s="506">
        <f>BO9+BP9+BQ9</f>
        <v>5445.27294712</v>
      </c>
      <c r="BT9" s="506">
        <f>AA9+AB9+AC9+AD9</f>
        <v>2020</v>
      </c>
      <c r="BU9" s="506">
        <f>AE9+AF9+AG9+AH9</f>
        <v>2350</v>
      </c>
      <c r="BV9" s="506">
        <f>AI9+AJ9+AK9+AL9</f>
        <v>3009.1902924799997</v>
      </c>
      <c r="BW9" s="506">
        <f>AM9+AN9+AO9+AP9</f>
        <v>3191.2435799900004</v>
      </c>
      <c r="BX9" s="506">
        <f>AQ9+AR9+AS9+AT9</f>
        <v>3724.9639287600003</v>
      </c>
      <c r="BY9" s="506">
        <f t="shared" ref="BY9" si="5">AU9+AV9+AW9+AX9</f>
        <v>3814.64586998</v>
      </c>
      <c r="BZ9" s="506">
        <f t="shared" si="1"/>
        <v>4622.1652845899998</v>
      </c>
      <c r="CA9" s="506">
        <f t="shared" si="2"/>
        <v>5230.0585786399997</v>
      </c>
      <c r="CB9" s="506">
        <f>BG9+BH9+BI9+BJ9</f>
        <v>6347.2408940599998</v>
      </c>
      <c r="CC9" s="506">
        <f>BK9+BL9+BM9+BN9</f>
        <v>6763.7377964500001</v>
      </c>
    </row>
    <row r="10" spans="1:299" ht="20" customHeight="1">
      <c r="A10" s="555">
        <v>2</v>
      </c>
      <c r="B10" s="520" t="str">
        <f>IF('1'!$A$1=1,D10,F10)</f>
        <v>Germany</v>
      </c>
      <c r="C10" s="128"/>
      <c r="D10" s="356" t="s">
        <v>307</v>
      </c>
      <c r="E10" s="346"/>
      <c r="F10" s="432" t="s">
        <v>87</v>
      </c>
      <c r="G10" s="435">
        <v>720</v>
      </c>
      <c r="H10" s="265">
        <v>948</v>
      </c>
      <c r="I10" s="265">
        <v>1212</v>
      </c>
      <c r="J10" s="265">
        <v>1345</v>
      </c>
      <c r="K10" s="267">
        <v>1320</v>
      </c>
      <c r="L10" s="267">
        <v>1452</v>
      </c>
      <c r="M10" s="267">
        <v>1652</v>
      </c>
      <c r="N10" s="267">
        <v>1965</v>
      </c>
      <c r="O10" s="268">
        <v>1351</v>
      </c>
      <c r="P10" s="268">
        <v>1709</v>
      </c>
      <c r="Q10" s="268">
        <v>1539</v>
      </c>
      <c r="R10" s="268">
        <v>1746</v>
      </c>
      <c r="S10" s="269">
        <v>1326</v>
      </c>
      <c r="T10" s="269">
        <v>1636</v>
      </c>
      <c r="U10" s="269">
        <v>1713</v>
      </c>
      <c r="V10" s="269">
        <v>1578</v>
      </c>
      <c r="W10" s="269">
        <v>995</v>
      </c>
      <c r="X10" s="269">
        <v>1069</v>
      </c>
      <c r="Y10" s="269">
        <v>1484</v>
      </c>
      <c r="Z10" s="269">
        <v>1330</v>
      </c>
      <c r="AA10" s="269">
        <v>978</v>
      </c>
      <c r="AB10" s="269">
        <v>811</v>
      </c>
      <c r="AC10" s="269">
        <v>947</v>
      </c>
      <c r="AD10" s="269">
        <v>842</v>
      </c>
      <c r="AE10" s="267">
        <v>864</v>
      </c>
      <c r="AF10" s="267">
        <v>835</v>
      </c>
      <c r="AG10" s="267">
        <v>1040</v>
      </c>
      <c r="AH10" s="267">
        <v>1172</v>
      </c>
      <c r="AI10" s="267">
        <v>1182.035533</v>
      </c>
      <c r="AJ10" s="267">
        <v>1211.9032480000001</v>
      </c>
      <c r="AK10" s="267">
        <v>1331.3821969300002</v>
      </c>
      <c r="AL10" s="267">
        <v>1268.8780729999999</v>
      </c>
      <c r="AM10" s="267">
        <v>1243.461736</v>
      </c>
      <c r="AN10" s="267">
        <v>1363.030493</v>
      </c>
      <c r="AO10" s="267">
        <v>1594.4772689999998</v>
      </c>
      <c r="AP10" s="267">
        <v>1312.9701877699999</v>
      </c>
      <c r="AQ10" s="267">
        <v>1265.1109879999999</v>
      </c>
      <c r="AR10" s="267">
        <v>1494.5080768599998</v>
      </c>
      <c r="AS10" s="267">
        <v>1467.2588009999999</v>
      </c>
      <c r="AT10" s="267">
        <v>1349.3800309999999</v>
      </c>
      <c r="AU10" s="267">
        <v>1371.9586967300002</v>
      </c>
      <c r="AV10" s="267">
        <v>946.79296602000011</v>
      </c>
      <c r="AW10" s="267">
        <v>1296.3249086799999</v>
      </c>
      <c r="AX10" s="267">
        <v>1340.83630369</v>
      </c>
      <c r="AY10" s="267">
        <v>1152.93077305</v>
      </c>
      <c r="AZ10" s="267">
        <v>1420.93131331</v>
      </c>
      <c r="BA10" s="267">
        <v>1662.88377909</v>
      </c>
      <c r="BB10" s="267">
        <v>1653.65121105</v>
      </c>
      <c r="BC10" s="267">
        <v>1075.3299504900001</v>
      </c>
      <c r="BD10" s="267">
        <v>1161.62605949</v>
      </c>
      <c r="BE10" s="267">
        <v>1017.36246511</v>
      </c>
      <c r="BF10" s="267">
        <v>1051.0868831499999</v>
      </c>
      <c r="BG10" s="267">
        <v>1239.9435271500001</v>
      </c>
      <c r="BH10" s="267">
        <v>1150.91264621</v>
      </c>
      <c r="BI10" s="267">
        <v>1254.60920162</v>
      </c>
      <c r="BJ10" s="267">
        <v>1196.2403198300001</v>
      </c>
      <c r="BK10" s="267">
        <v>1221.51199425</v>
      </c>
      <c r="BL10" s="267">
        <v>1315.88358505</v>
      </c>
      <c r="BM10" s="267">
        <v>1267.5892901</v>
      </c>
      <c r="BN10" s="267">
        <v>1391.55818103</v>
      </c>
      <c r="BO10" s="267">
        <v>1480.4354358099999</v>
      </c>
      <c r="BP10" s="267">
        <v>1606.2583868799998</v>
      </c>
      <c r="BQ10" s="267">
        <v>1623.68482184</v>
      </c>
      <c r="BR10" s="267">
        <f t="shared" ref="BR10:BR36" si="6">BK10+BL10+BM10</f>
        <v>3804.9848694000002</v>
      </c>
      <c r="BS10" s="267">
        <f t="shared" ref="BS10:BS36" si="7">BO10+BP10+BQ10</f>
        <v>4710.3786445299993</v>
      </c>
      <c r="BT10" s="267">
        <f t="shared" ref="BT10:BT36" si="8">AA10+AB10+AC10+AD10</f>
        <v>3578</v>
      </c>
      <c r="BU10" s="267">
        <f t="shared" ref="BU10:BU36" si="9">AE10+AF10+AG10+AH10</f>
        <v>3911</v>
      </c>
      <c r="BV10" s="267">
        <f t="shared" ref="BV10:BV36" si="10">AI10+AJ10+AK10+AL10</f>
        <v>4994.1990509299994</v>
      </c>
      <c r="BW10" s="267">
        <f t="shared" ref="BW10:BW36" si="11">AM10+AN10+AO10+AP10</f>
        <v>5513.9396857699994</v>
      </c>
      <c r="BX10" s="267">
        <f t="shared" ref="BX10" si="12">AQ10+AR10+AS10+AT10</f>
        <v>5576.2578968599992</v>
      </c>
      <c r="BY10" s="267">
        <f t="shared" ref="BY10:BY14" si="13">AU10+AV10+AW10+AX10</f>
        <v>4955.9128751200005</v>
      </c>
      <c r="BZ10" s="267">
        <f t="shared" si="1"/>
        <v>5890.3970764999995</v>
      </c>
      <c r="CA10" s="267">
        <f t="shared" si="2"/>
        <v>4305.4053582400002</v>
      </c>
      <c r="CB10" s="267">
        <f t="shared" ref="CB10:CB36" si="14">BG10+BH10+BI10+BJ10</f>
        <v>4841.7056948099998</v>
      </c>
      <c r="CC10" s="267">
        <f t="shared" ref="CC10:CC36" si="15">BK10+BL10+BM10+BN10</f>
        <v>5196.5430504300002</v>
      </c>
    </row>
    <row r="11" spans="1:299" ht="20" customHeight="1">
      <c r="A11" s="555">
        <v>3</v>
      </c>
      <c r="B11" s="520" t="str">
        <f>IF('1'!$A$1=1,D11,F11)</f>
        <v>Italy</v>
      </c>
      <c r="C11" s="128"/>
      <c r="D11" s="356" t="s">
        <v>321</v>
      </c>
      <c r="E11" s="346"/>
      <c r="F11" s="432" t="s">
        <v>83</v>
      </c>
      <c r="G11" s="435">
        <v>252</v>
      </c>
      <c r="H11" s="265">
        <v>271</v>
      </c>
      <c r="I11" s="265">
        <v>312</v>
      </c>
      <c r="J11" s="265">
        <v>400</v>
      </c>
      <c r="K11" s="267">
        <v>310</v>
      </c>
      <c r="L11" s="267">
        <v>442</v>
      </c>
      <c r="M11" s="267">
        <v>488</v>
      </c>
      <c r="N11" s="267">
        <v>584</v>
      </c>
      <c r="O11" s="271">
        <v>408</v>
      </c>
      <c r="P11" s="271">
        <v>624</v>
      </c>
      <c r="Q11" s="271">
        <v>482</v>
      </c>
      <c r="R11" s="271">
        <v>555</v>
      </c>
      <c r="S11" s="272">
        <v>369</v>
      </c>
      <c r="T11" s="272">
        <v>500</v>
      </c>
      <c r="U11" s="272">
        <v>484</v>
      </c>
      <c r="V11" s="272">
        <v>545</v>
      </c>
      <c r="W11" s="272">
        <v>322</v>
      </c>
      <c r="X11" s="272">
        <v>367</v>
      </c>
      <c r="Y11" s="272">
        <v>305</v>
      </c>
      <c r="Z11" s="272">
        <v>316</v>
      </c>
      <c r="AA11" s="269">
        <v>177</v>
      </c>
      <c r="AB11" s="269">
        <v>180</v>
      </c>
      <c r="AC11" s="269">
        <v>226</v>
      </c>
      <c r="AD11" s="269">
        <v>247</v>
      </c>
      <c r="AE11" s="267">
        <v>253</v>
      </c>
      <c r="AF11" s="267">
        <v>256</v>
      </c>
      <c r="AG11" s="267">
        <v>366</v>
      </c>
      <c r="AH11" s="267">
        <v>306</v>
      </c>
      <c r="AI11" s="267">
        <v>244.265377</v>
      </c>
      <c r="AJ11" s="267">
        <v>335.59511099999997</v>
      </c>
      <c r="AK11" s="267">
        <v>378.98492162999997</v>
      </c>
      <c r="AL11" s="267">
        <v>467.14180399999998</v>
      </c>
      <c r="AM11" s="267">
        <v>336.09825999999998</v>
      </c>
      <c r="AN11" s="267">
        <v>434.669691</v>
      </c>
      <c r="AO11" s="267">
        <v>509.97390000000001</v>
      </c>
      <c r="AP11" s="267">
        <v>546.50823245000004</v>
      </c>
      <c r="AQ11" s="267">
        <v>393.958797</v>
      </c>
      <c r="AR11" s="267">
        <v>458.43073687000003</v>
      </c>
      <c r="AS11" s="267">
        <v>478.45523900000001</v>
      </c>
      <c r="AT11" s="267">
        <v>579.1662389999999</v>
      </c>
      <c r="AU11" s="267">
        <v>386.00710821999996</v>
      </c>
      <c r="AV11" s="267">
        <v>397.31000418999997</v>
      </c>
      <c r="AW11" s="267">
        <v>524.08672740999998</v>
      </c>
      <c r="AX11" s="267">
        <v>680.26390958000002</v>
      </c>
      <c r="AY11" s="267">
        <v>461.49655653999997</v>
      </c>
      <c r="AZ11" s="267">
        <v>603.56975542999999</v>
      </c>
      <c r="BA11" s="267">
        <v>609.05683780000004</v>
      </c>
      <c r="BB11" s="267">
        <v>825.7874071</v>
      </c>
      <c r="BC11" s="267">
        <v>345.34809378</v>
      </c>
      <c r="BD11" s="267">
        <v>355.78041057999997</v>
      </c>
      <c r="BE11" s="267">
        <v>477.83664597000001</v>
      </c>
      <c r="BF11" s="267">
        <v>499.05307901999998</v>
      </c>
      <c r="BG11" s="267">
        <v>423.62172040999997</v>
      </c>
      <c r="BH11" s="267">
        <v>503.79681126000003</v>
      </c>
      <c r="BI11" s="267">
        <v>558.43226272000004</v>
      </c>
      <c r="BJ11" s="267">
        <v>676.02831344000003</v>
      </c>
      <c r="BK11" s="267">
        <v>500.49556834999999</v>
      </c>
      <c r="BL11" s="267">
        <v>679.97373145000006</v>
      </c>
      <c r="BM11" s="267">
        <v>603.44201363999991</v>
      </c>
      <c r="BN11" s="267">
        <v>675.72552571999995</v>
      </c>
      <c r="BO11" s="267">
        <v>511.89935245000004</v>
      </c>
      <c r="BP11" s="267">
        <v>640.04097588000002</v>
      </c>
      <c r="BQ11" s="267">
        <v>696.2554253400001</v>
      </c>
      <c r="BR11" s="267">
        <f t="shared" si="6"/>
        <v>1783.91131344</v>
      </c>
      <c r="BS11" s="267">
        <f t="shared" si="7"/>
        <v>1848.1957536700002</v>
      </c>
      <c r="BT11" s="267">
        <f>AA11+AB11+AC11+AD11</f>
        <v>830</v>
      </c>
      <c r="BU11" s="267">
        <f>AE11+AF11+AG11+AH11</f>
        <v>1181</v>
      </c>
      <c r="BV11" s="267">
        <f>AI11+AJ11+AK11+AL11</f>
        <v>1425.98721363</v>
      </c>
      <c r="BW11" s="267">
        <f>AM11+AN11+AO11+AP11</f>
        <v>1827.2500834500001</v>
      </c>
      <c r="BX11" s="267">
        <f>AQ11+AR11+AS11+AT11</f>
        <v>1910.0110118699999</v>
      </c>
      <c r="BY11" s="267">
        <f>AU11+AV11+AW11+AX11</f>
        <v>1987.6677494</v>
      </c>
      <c r="BZ11" s="267">
        <f>AY11+AZ11+BA11+BB11</f>
        <v>2499.9105568700002</v>
      </c>
      <c r="CA11" s="267">
        <f>BC11+BD11+BE11+BF11</f>
        <v>1678.01822935</v>
      </c>
      <c r="CB11" s="267">
        <f>BG11+BH11+BI11+BJ11</f>
        <v>2161.8791078300001</v>
      </c>
      <c r="CC11" s="267">
        <f>BK11+BL11+BM11+BN11</f>
        <v>2459.6368391599999</v>
      </c>
      <c r="GI11" s="113" t="s">
        <v>334</v>
      </c>
      <c r="GJ11" s="113" t="s">
        <v>335</v>
      </c>
    </row>
    <row r="12" spans="1:299" ht="20" customHeight="1">
      <c r="A12" s="555">
        <v>4</v>
      </c>
      <c r="B12" s="520" t="str">
        <f>IF('1'!$A$1=1,D12,F12)</f>
        <v>Czech Republic</v>
      </c>
      <c r="C12" s="128"/>
      <c r="D12" s="356" t="s">
        <v>324</v>
      </c>
      <c r="E12" s="346"/>
      <c r="F12" s="432" t="s">
        <v>91</v>
      </c>
      <c r="G12" s="435">
        <v>110</v>
      </c>
      <c r="H12" s="265">
        <v>154</v>
      </c>
      <c r="I12" s="265">
        <v>206</v>
      </c>
      <c r="J12" s="265">
        <v>232</v>
      </c>
      <c r="K12" s="267">
        <v>203</v>
      </c>
      <c r="L12" s="267">
        <v>260</v>
      </c>
      <c r="M12" s="267">
        <v>298</v>
      </c>
      <c r="N12" s="267">
        <v>358</v>
      </c>
      <c r="O12" s="271">
        <v>293</v>
      </c>
      <c r="P12" s="271">
        <v>298</v>
      </c>
      <c r="Q12" s="271">
        <v>288</v>
      </c>
      <c r="R12" s="271">
        <v>319</v>
      </c>
      <c r="S12" s="272">
        <v>195</v>
      </c>
      <c r="T12" s="272">
        <v>239</v>
      </c>
      <c r="U12" s="272">
        <v>251</v>
      </c>
      <c r="V12" s="272">
        <v>236</v>
      </c>
      <c r="W12" s="272">
        <v>155</v>
      </c>
      <c r="X12" s="272">
        <v>135</v>
      </c>
      <c r="Y12" s="272">
        <v>138</v>
      </c>
      <c r="Z12" s="272">
        <v>161</v>
      </c>
      <c r="AA12" s="269">
        <v>78</v>
      </c>
      <c r="AB12" s="269">
        <v>97</v>
      </c>
      <c r="AC12" s="269">
        <v>110</v>
      </c>
      <c r="AD12" s="269">
        <v>107</v>
      </c>
      <c r="AE12" s="267">
        <v>100</v>
      </c>
      <c r="AF12" s="267">
        <v>133</v>
      </c>
      <c r="AG12" s="267">
        <v>173</v>
      </c>
      <c r="AH12" s="267">
        <v>161</v>
      </c>
      <c r="AI12" s="267">
        <v>128.09944100000001</v>
      </c>
      <c r="AJ12" s="267">
        <v>174.88409300000001</v>
      </c>
      <c r="AK12" s="267">
        <v>236.26219776000002</v>
      </c>
      <c r="AL12" s="267">
        <v>231.43290300000001</v>
      </c>
      <c r="AM12" s="267">
        <v>180.40979899999999</v>
      </c>
      <c r="AN12" s="267">
        <v>227.85029299999999</v>
      </c>
      <c r="AO12" s="267">
        <v>235.18081000000001</v>
      </c>
      <c r="AP12" s="267">
        <v>280.60777727000004</v>
      </c>
      <c r="AQ12" s="267">
        <v>220.969145</v>
      </c>
      <c r="AR12" s="267">
        <v>264.10470734999996</v>
      </c>
      <c r="AS12" s="267">
        <v>301.272719</v>
      </c>
      <c r="AT12" s="267">
        <v>298.81820799999997</v>
      </c>
      <c r="AU12" s="267">
        <v>198.35608143999997</v>
      </c>
      <c r="AV12" s="267">
        <v>149.29387177000001</v>
      </c>
      <c r="AW12" s="267">
        <v>250.86586500999999</v>
      </c>
      <c r="AX12" s="267">
        <v>289.61555225000001</v>
      </c>
      <c r="AY12" s="267">
        <v>255.06310694000001</v>
      </c>
      <c r="AZ12" s="267">
        <v>303.21125497000003</v>
      </c>
      <c r="BA12" s="267">
        <v>335.13289125</v>
      </c>
      <c r="BB12" s="267">
        <v>432.68922385000002</v>
      </c>
      <c r="BC12" s="267">
        <v>328.83845898999999</v>
      </c>
      <c r="BD12" s="267">
        <v>386.78619837999997</v>
      </c>
      <c r="BE12" s="267">
        <v>292.13787834999999</v>
      </c>
      <c r="BF12" s="267">
        <v>331.57178767999994</v>
      </c>
      <c r="BG12" s="267">
        <v>321.39817158</v>
      </c>
      <c r="BH12" s="267">
        <v>355.79599824999997</v>
      </c>
      <c r="BI12" s="267">
        <v>437.94341111000006</v>
      </c>
      <c r="BJ12" s="267">
        <v>566.78325728000004</v>
      </c>
      <c r="BK12" s="267">
        <v>502.05432827999999</v>
      </c>
      <c r="BL12" s="267">
        <v>477.71714553000004</v>
      </c>
      <c r="BM12" s="267">
        <v>562.32452289999992</v>
      </c>
      <c r="BN12" s="267">
        <v>820.74580858000002</v>
      </c>
      <c r="BO12" s="267">
        <v>533.07617175999997</v>
      </c>
      <c r="BP12" s="267">
        <v>575.07301727000004</v>
      </c>
      <c r="BQ12" s="267">
        <v>553.84523734000004</v>
      </c>
      <c r="BR12" s="267">
        <f t="shared" si="6"/>
        <v>1542.09599671</v>
      </c>
      <c r="BS12" s="267">
        <f t="shared" si="7"/>
        <v>1661.9944263699999</v>
      </c>
      <c r="BT12" s="267">
        <f>AA12+AB12+AC12+AD12</f>
        <v>392</v>
      </c>
      <c r="BU12" s="267">
        <f>AE12+AF12+AG12+AH12</f>
        <v>567</v>
      </c>
      <c r="BV12" s="267">
        <f>AI12+AJ12+AK12+AL12</f>
        <v>770.67863476000002</v>
      </c>
      <c r="BW12" s="267">
        <f>AM12+AN12+AO12+AP12</f>
        <v>924.04867927000009</v>
      </c>
      <c r="BX12" s="267">
        <f t="shared" ref="BX12:BX14" si="16">AQ12+AR12+AS12+AT12</f>
        <v>1085.1647793499999</v>
      </c>
      <c r="BY12" s="267">
        <f t="shared" si="13"/>
        <v>888.13137047000009</v>
      </c>
      <c r="BZ12" s="267">
        <f>AY12+AZ12+BA12+BB12</f>
        <v>1326.0964770099999</v>
      </c>
      <c r="CA12" s="267">
        <f>BC12+BD12+BE12+BF12</f>
        <v>1339.3343233999999</v>
      </c>
      <c r="CB12" s="267">
        <f>BG12+BH12+BI12+BJ12</f>
        <v>1681.9208382200002</v>
      </c>
      <c r="CC12" s="267">
        <f t="shared" si="15"/>
        <v>2362.8418052900001</v>
      </c>
      <c r="IM12" s="404" t="s">
        <v>277</v>
      </c>
      <c r="IN12" s="303" t="s">
        <v>278</v>
      </c>
    </row>
    <row r="13" spans="1:299" ht="24" customHeight="1">
      <c r="A13" s="555">
        <v>5</v>
      </c>
      <c r="B13" s="520" t="str">
        <f>IF('1'!$A$1=1,D13,F13)</f>
        <v>Bulgaria</v>
      </c>
      <c r="C13" s="128"/>
      <c r="D13" s="356" t="s">
        <v>323</v>
      </c>
      <c r="E13" s="346"/>
      <c r="F13" s="432" t="s">
        <v>90</v>
      </c>
      <c r="G13" s="435">
        <v>28</v>
      </c>
      <c r="H13" s="265">
        <v>50</v>
      </c>
      <c r="I13" s="265">
        <v>62</v>
      </c>
      <c r="J13" s="265">
        <v>77</v>
      </c>
      <c r="K13" s="267">
        <v>39</v>
      </c>
      <c r="L13" s="267">
        <v>63</v>
      </c>
      <c r="M13" s="267">
        <v>100</v>
      </c>
      <c r="N13" s="267">
        <v>67</v>
      </c>
      <c r="O13" s="271">
        <v>48</v>
      </c>
      <c r="P13" s="271">
        <v>67</v>
      </c>
      <c r="Q13" s="271">
        <v>85</v>
      </c>
      <c r="R13" s="271">
        <v>80</v>
      </c>
      <c r="S13" s="272">
        <v>62</v>
      </c>
      <c r="T13" s="272">
        <v>67</v>
      </c>
      <c r="U13" s="272">
        <v>68</v>
      </c>
      <c r="V13" s="272">
        <v>77</v>
      </c>
      <c r="W13" s="272">
        <v>42</v>
      </c>
      <c r="X13" s="272">
        <v>43</v>
      </c>
      <c r="Y13" s="272">
        <v>57</v>
      </c>
      <c r="Z13" s="272">
        <v>59</v>
      </c>
      <c r="AA13" s="269">
        <v>54</v>
      </c>
      <c r="AB13" s="269">
        <v>65</v>
      </c>
      <c r="AC13" s="269">
        <v>75</v>
      </c>
      <c r="AD13" s="269">
        <v>57</v>
      </c>
      <c r="AE13" s="267">
        <v>34</v>
      </c>
      <c r="AF13" s="267">
        <v>38</v>
      </c>
      <c r="AG13" s="267">
        <v>44</v>
      </c>
      <c r="AH13" s="267">
        <v>56</v>
      </c>
      <c r="AI13" s="267">
        <v>32.979646000000002</v>
      </c>
      <c r="AJ13" s="267">
        <v>49.407736000000007</v>
      </c>
      <c r="AK13" s="267">
        <v>49.725986189999993</v>
      </c>
      <c r="AL13" s="267">
        <v>55.600411999999999</v>
      </c>
      <c r="AM13" s="267">
        <v>46.250190000000003</v>
      </c>
      <c r="AN13" s="267">
        <v>66.976407999999992</v>
      </c>
      <c r="AO13" s="267">
        <v>74.578917000000004</v>
      </c>
      <c r="AP13" s="267">
        <v>68.997094619999999</v>
      </c>
      <c r="AQ13" s="267">
        <v>109.092359</v>
      </c>
      <c r="AR13" s="267">
        <v>79.49355555999999</v>
      </c>
      <c r="AS13" s="267">
        <v>91.635643000000002</v>
      </c>
      <c r="AT13" s="267">
        <v>75.229395999999994</v>
      </c>
      <c r="AU13" s="267">
        <v>66.957799770000008</v>
      </c>
      <c r="AV13" s="267">
        <v>56.7062454</v>
      </c>
      <c r="AW13" s="267">
        <v>75.600599540000005</v>
      </c>
      <c r="AX13" s="267">
        <v>86.60430624</v>
      </c>
      <c r="AY13" s="267">
        <v>77.624797189999995</v>
      </c>
      <c r="AZ13" s="267">
        <v>72.049463560000007</v>
      </c>
      <c r="BA13" s="267">
        <v>115.64082526999999</v>
      </c>
      <c r="BB13" s="267">
        <v>128.49499818999999</v>
      </c>
      <c r="BC13" s="267">
        <v>69.33083603</v>
      </c>
      <c r="BD13" s="267">
        <v>499.07330408999997</v>
      </c>
      <c r="BE13" s="267">
        <v>619.56864545999997</v>
      </c>
      <c r="BF13" s="267">
        <v>842.25908260000006</v>
      </c>
      <c r="BG13" s="267">
        <v>613.15032592</v>
      </c>
      <c r="BH13" s="267">
        <v>560.20229122000001</v>
      </c>
      <c r="BI13" s="267">
        <v>508.92163555000002</v>
      </c>
      <c r="BJ13" s="267">
        <v>536.28230484000005</v>
      </c>
      <c r="BK13" s="267">
        <v>450.74575600000003</v>
      </c>
      <c r="BL13" s="267">
        <v>528.28356772000006</v>
      </c>
      <c r="BM13" s="267">
        <v>689.63938212999994</v>
      </c>
      <c r="BN13" s="267">
        <v>688.88271280000004</v>
      </c>
      <c r="BO13" s="267">
        <v>469.05767521000001</v>
      </c>
      <c r="BP13" s="267">
        <v>510.64796288000002</v>
      </c>
      <c r="BQ13" s="267">
        <v>553.14143971999988</v>
      </c>
      <c r="BR13" s="267">
        <f t="shared" si="6"/>
        <v>1668.6687058500002</v>
      </c>
      <c r="BS13" s="267">
        <f t="shared" si="7"/>
        <v>1532.84707781</v>
      </c>
      <c r="BT13" s="267">
        <f t="shared" ref="BT13" si="17">AA13+AB13+AC13+AD13</f>
        <v>251</v>
      </c>
      <c r="BU13" s="267">
        <f t="shared" ref="BU13" si="18">AE13+AF13+AG13+AH13</f>
        <v>172</v>
      </c>
      <c r="BV13" s="267">
        <f t="shared" ref="BV13" si="19">AI13+AJ13+AK13+AL13</f>
        <v>187.71378018999999</v>
      </c>
      <c r="BW13" s="267">
        <f t="shared" ref="BW13" si="20">AM13+AN13+AO13+AP13</f>
        <v>256.80260962</v>
      </c>
      <c r="BX13" s="267">
        <f>AQ13+AR13+AS13+AT13</f>
        <v>355.45095356000002</v>
      </c>
      <c r="BY13" s="267">
        <f>AU13+AV13+AW13+AX13</f>
        <v>285.86895095</v>
      </c>
      <c r="BZ13" s="267">
        <f>AY13+AZ13+BA13+BB13</f>
        <v>393.81008420999996</v>
      </c>
      <c r="CA13" s="267">
        <f>BC13+BD13+BE13+BF13</f>
        <v>2030.23186818</v>
      </c>
      <c r="CB13" s="267">
        <f t="shared" ref="CB13" si="21">BG13+BH13+BI13+BJ13</f>
        <v>2218.5565575299997</v>
      </c>
      <c r="CC13" s="267">
        <f>BK13+BL13+BM13+BN13</f>
        <v>2357.5514186500004</v>
      </c>
      <c r="IM13" s="303" t="s">
        <v>275</v>
      </c>
      <c r="IN13" s="303" t="s">
        <v>276</v>
      </c>
      <c r="IQ13" s="402" t="s">
        <v>268</v>
      </c>
      <c r="IR13" s="402" t="s">
        <v>248</v>
      </c>
      <c r="IU13" s="113" t="s">
        <v>255</v>
      </c>
      <c r="IV13" s="113" t="s">
        <v>256</v>
      </c>
    </row>
    <row r="14" spans="1:299" ht="20" customHeight="1">
      <c r="A14" s="555">
        <v>6</v>
      </c>
      <c r="B14" s="520" t="str">
        <f>IF('1'!$A$1=1,D14,F14)</f>
        <v>Slovakia</v>
      </c>
      <c r="C14" s="128"/>
      <c r="D14" s="356" t="s">
        <v>322</v>
      </c>
      <c r="E14" s="346"/>
      <c r="F14" s="432" t="s">
        <v>93</v>
      </c>
      <c r="G14" s="435">
        <v>68</v>
      </c>
      <c r="H14" s="265">
        <v>98</v>
      </c>
      <c r="I14" s="265">
        <v>118</v>
      </c>
      <c r="J14" s="265">
        <v>147</v>
      </c>
      <c r="K14" s="267">
        <v>111</v>
      </c>
      <c r="L14" s="267">
        <v>139</v>
      </c>
      <c r="M14" s="267">
        <v>173</v>
      </c>
      <c r="N14" s="267">
        <v>162</v>
      </c>
      <c r="O14" s="271">
        <v>125</v>
      </c>
      <c r="P14" s="271">
        <v>146</v>
      </c>
      <c r="Q14" s="271">
        <v>142</v>
      </c>
      <c r="R14" s="271">
        <v>163</v>
      </c>
      <c r="S14" s="272">
        <v>130</v>
      </c>
      <c r="T14" s="272">
        <v>165</v>
      </c>
      <c r="U14" s="272">
        <v>159</v>
      </c>
      <c r="V14" s="272">
        <v>197</v>
      </c>
      <c r="W14" s="272">
        <v>106</v>
      </c>
      <c r="X14" s="272">
        <v>107</v>
      </c>
      <c r="Y14" s="272">
        <v>104</v>
      </c>
      <c r="Z14" s="272">
        <v>98</v>
      </c>
      <c r="AA14" s="269">
        <v>71</v>
      </c>
      <c r="AB14" s="269">
        <v>75</v>
      </c>
      <c r="AC14" s="269">
        <v>94</v>
      </c>
      <c r="AD14" s="269">
        <v>91</v>
      </c>
      <c r="AE14" s="267">
        <v>88</v>
      </c>
      <c r="AF14" s="267">
        <v>105</v>
      </c>
      <c r="AG14" s="267">
        <v>101</v>
      </c>
      <c r="AH14" s="267">
        <v>123</v>
      </c>
      <c r="AI14" s="267">
        <v>103.52643100000002</v>
      </c>
      <c r="AJ14" s="267">
        <v>104.56348</v>
      </c>
      <c r="AK14" s="267">
        <v>131.07290578000001</v>
      </c>
      <c r="AL14" s="267">
        <v>150.113832</v>
      </c>
      <c r="AM14" s="267">
        <v>116.648422</v>
      </c>
      <c r="AN14" s="267">
        <v>112.98732099999999</v>
      </c>
      <c r="AO14" s="267">
        <v>130.86787600000002</v>
      </c>
      <c r="AP14" s="267">
        <v>146.19082960999998</v>
      </c>
      <c r="AQ14" s="267">
        <v>124.430335</v>
      </c>
      <c r="AR14" s="267">
        <v>132.33845237000003</v>
      </c>
      <c r="AS14" s="267">
        <v>183.185599</v>
      </c>
      <c r="AT14" s="267">
        <v>195.920039</v>
      </c>
      <c r="AU14" s="267">
        <v>283.81572103999997</v>
      </c>
      <c r="AV14" s="267">
        <v>213.29927422000003</v>
      </c>
      <c r="AW14" s="267">
        <v>269.58079513000001</v>
      </c>
      <c r="AX14" s="267">
        <v>360.09945387000005</v>
      </c>
      <c r="AY14" s="267">
        <v>212.76992362999999</v>
      </c>
      <c r="AZ14" s="267">
        <v>184.37888239</v>
      </c>
      <c r="BA14" s="267">
        <v>211.94315667000001</v>
      </c>
      <c r="BB14" s="267">
        <v>285.19412727999998</v>
      </c>
      <c r="BC14" s="267">
        <v>172.29684733000002</v>
      </c>
      <c r="BD14" s="267">
        <v>205.10665312999998</v>
      </c>
      <c r="BE14" s="267">
        <v>280.14823724999997</v>
      </c>
      <c r="BF14" s="267">
        <v>308.48459424999999</v>
      </c>
      <c r="BG14" s="267">
        <v>399.49447674999999</v>
      </c>
      <c r="BH14" s="267">
        <v>331.04775532999997</v>
      </c>
      <c r="BI14" s="267">
        <v>415.75732140000002</v>
      </c>
      <c r="BJ14" s="267">
        <v>506.03495605999996</v>
      </c>
      <c r="BK14" s="267">
        <v>454.49267047000001</v>
      </c>
      <c r="BL14" s="267">
        <v>487.50043950999998</v>
      </c>
      <c r="BM14" s="267">
        <v>462.96747413000003</v>
      </c>
      <c r="BN14" s="267">
        <v>548.35654799999998</v>
      </c>
      <c r="BO14" s="267">
        <v>475.53668192999999</v>
      </c>
      <c r="BP14" s="267">
        <v>511.29847974</v>
      </c>
      <c r="BQ14" s="267">
        <v>542.80196473000001</v>
      </c>
      <c r="BR14" s="267">
        <f t="shared" si="6"/>
        <v>1404.9605841100001</v>
      </c>
      <c r="BS14" s="267">
        <f t="shared" si="7"/>
        <v>1529.6371263999999</v>
      </c>
      <c r="BT14" s="267">
        <f t="shared" ref="BT14:BT19" si="22">AA14+AB14+AC14+AD14</f>
        <v>331</v>
      </c>
      <c r="BU14" s="267">
        <f t="shared" ref="BU14:BU19" si="23">AE14+AF14+AG14+AH14</f>
        <v>417</v>
      </c>
      <c r="BV14" s="267">
        <f t="shared" ref="BV14:BV19" si="24">AI14+AJ14+AK14+AL14</f>
        <v>489.27664878000007</v>
      </c>
      <c r="BW14" s="267">
        <f t="shared" ref="BW14:BW19" si="25">AM14+AN14+AO14+AP14</f>
        <v>506.69444860999999</v>
      </c>
      <c r="BX14" s="267">
        <f t="shared" si="16"/>
        <v>635.87442537000004</v>
      </c>
      <c r="BY14" s="267">
        <f t="shared" si="13"/>
        <v>1126.7952442599999</v>
      </c>
      <c r="BZ14" s="267">
        <f t="shared" ref="BZ14" si="26">AY14+AZ14+BA14+BB14</f>
        <v>894.28608996999992</v>
      </c>
      <c r="CA14" s="267">
        <f t="shared" ref="CA14:CA19" si="27">BC14+BD14+BE14+BF14</f>
        <v>966.03633195999998</v>
      </c>
      <c r="CB14" s="267">
        <f>BG14+BH14+BI14+BJ14</f>
        <v>1652.33450954</v>
      </c>
      <c r="CC14" s="267">
        <f t="shared" si="15"/>
        <v>1953.3171321100001</v>
      </c>
    </row>
    <row r="15" spans="1:299" ht="20" customHeight="1">
      <c r="A15" s="126">
        <v>7</v>
      </c>
      <c r="B15" s="520" t="str">
        <f>IF('1'!$A$1=1,D15,F15)</f>
        <v>France</v>
      </c>
      <c r="C15" s="128"/>
      <c r="D15" s="356" t="s">
        <v>328</v>
      </c>
      <c r="E15" s="346"/>
      <c r="F15" s="432" t="s">
        <v>92</v>
      </c>
      <c r="G15" s="435">
        <v>211</v>
      </c>
      <c r="H15" s="265">
        <v>263</v>
      </c>
      <c r="I15" s="265">
        <v>268</v>
      </c>
      <c r="J15" s="265">
        <v>329</v>
      </c>
      <c r="K15" s="267">
        <v>302</v>
      </c>
      <c r="L15" s="267">
        <v>378</v>
      </c>
      <c r="M15" s="267">
        <v>355</v>
      </c>
      <c r="N15" s="267">
        <v>426</v>
      </c>
      <c r="O15" s="271">
        <v>374</v>
      </c>
      <c r="P15" s="271">
        <v>415</v>
      </c>
      <c r="Q15" s="271">
        <v>372</v>
      </c>
      <c r="R15" s="271">
        <v>467</v>
      </c>
      <c r="S15" s="272">
        <v>453</v>
      </c>
      <c r="T15" s="272">
        <v>424</v>
      </c>
      <c r="U15" s="272">
        <v>384</v>
      </c>
      <c r="V15" s="272">
        <v>423</v>
      </c>
      <c r="W15" s="272">
        <v>366</v>
      </c>
      <c r="X15" s="272">
        <v>298</v>
      </c>
      <c r="Y15" s="272">
        <v>262</v>
      </c>
      <c r="Z15" s="272">
        <v>295</v>
      </c>
      <c r="AA15" s="269">
        <v>263</v>
      </c>
      <c r="AB15" s="269">
        <v>190</v>
      </c>
      <c r="AC15" s="269">
        <v>181</v>
      </c>
      <c r="AD15" s="269">
        <v>223</v>
      </c>
      <c r="AE15" s="267">
        <v>420</v>
      </c>
      <c r="AF15" s="267">
        <v>225</v>
      </c>
      <c r="AG15" s="267">
        <v>361</v>
      </c>
      <c r="AH15" s="267">
        <v>483</v>
      </c>
      <c r="AI15" s="267">
        <v>518.88480700000002</v>
      </c>
      <c r="AJ15" s="267">
        <v>290.64039700000001</v>
      </c>
      <c r="AK15" s="267">
        <v>314.72204512999997</v>
      </c>
      <c r="AL15" s="267">
        <v>397.10346499999997</v>
      </c>
      <c r="AM15" s="267">
        <v>417.45620100000002</v>
      </c>
      <c r="AN15" s="267">
        <v>300.158119</v>
      </c>
      <c r="AO15" s="267">
        <v>323.71364599999998</v>
      </c>
      <c r="AP15" s="267">
        <v>395.37820695000005</v>
      </c>
      <c r="AQ15" s="267">
        <v>466.16269699999998</v>
      </c>
      <c r="AR15" s="267">
        <v>363.47911706999997</v>
      </c>
      <c r="AS15" s="267">
        <v>367.58972999999997</v>
      </c>
      <c r="AT15" s="267">
        <v>414.08985100000001</v>
      </c>
      <c r="AU15" s="267">
        <v>444.17873271999997</v>
      </c>
      <c r="AV15" s="267">
        <v>261.8329966</v>
      </c>
      <c r="AW15" s="267">
        <v>309.54700571000001</v>
      </c>
      <c r="AX15" s="267">
        <v>418.00574870000003</v>
      </c>
      <c r="AY15" s="267">
        <v>451.18809601999999</v>
      </c>
      <c r="AZ15" s="267">
        <v>411.02470157000005</v>
      </c>
      <c r="BA15" s="267">
        <v>391.46558428000003</v>
      </c>
      <c r="BB15" s="267">
        <v>476.25697919999993</v>
      </c>
      <c r="BC15" s="267">
        <v>358.37826908</v>
      </c>
      <c r="BD15" s="267">
        <v>303.75547811000001</v>
      </c>
      <c r="BE15" s="267">
        <v>238.23806623000002</v>
      </c>
      <c r="BF15" s="267">
        <v>307.70887518999996</v>
      </c>
      <c r="BG15" s="267">
        <v>445.82681796999998</v>
      </c>
      <c r="BH15" s="267">
        <v>434.74816249000003</v>
      </c>
      <c r="BI15" s="267">
        <v>387.07705356999998</v>
      </c>
      <c r="BJ15" s="267">
        <v>472.19866378</v>
      </c>
      <c r="BK15" s="267">
        <v>435.02525704000004</v>
      </c>
      <c r="BL15" s="267">
        <v>361.77811701000002</v>
      </c>
      <c r="BM15" s="267">
        <v>354.59250358999998</v>
      </c>
      <c r="BN15" s="267">
        <v>453.68443055</v>
      </c>
      <c r="BO15" s="267">
        <v>463.22556258999998</v>
      </c>
      <c r="BP15" s="267">
        <v>509.54613044999996</v>
      </c>
      <c r="BQ15" s="267">
        <v>507.69512391000001</v>
      </c>
      <c r="BR15" s="267">
        <f t="shared" si="6"/>
        <v>1151.39587764</v>
      </c>
      <c r="BS15" s="267">
        <f t="shared" si="7"/>
        <v>1480.4668169500001</v>
      </c>
      <c r="BT15" s="267">
        <f t="shared" si="22"/>
        <v>857</v>
      </c>
      <c r="BU15" s="267">
        <f t="shared" si="23"/>
        <v>1489</v>
      </c>
      <c r="BV15" s="267">
        <f t="shared" si="24"/>
        <v>1521.3507141299999</v>
      </c>
      <c r="BW15" s="267">
        <f t="shared" si="25"/>
        <v>1436.7061729500001</v>
      </c>
      <c r="BX15" s="267">
        <f>AQ15+AR15+AS15+AT15</f>
        <v>1611.3213950699999</v>
      </c>
      <c r="BY15" s="267">
        <f>AU15+AV15+AW15+AX15</f>
        <v>1433.5644837300001</v>
      </c>
      <c r="BZ15" s="267">
        <f>AY15+AZ15+BA15+BB15</f>
        <v>1729.93536107</v>
      </c>
      <c r="CA15" s="267">
        <f>BC15+BD15+BE15+BF15</f>
        <v>1208.0806886099999</v>
      </c>
      <c r="CB15" s="267">
        <f>BG15+BH15+BI15+BJ15</f>
        <v>1739.8506978099999</v>
      </c>
      <c r="CC15" s="267">
        <f>BK15+BL15+BM15+BN15</f>
        <v>1605.0803081899999</v>
      </c>
      <c r="IQ15" s="402" t="s">
        <v>279</v>
      </c>
      <c r="IR15" s="402" t="s">
        <v>280</v>
      </c>
    </row>
    <row r="16" spans="1:299" ht="20" customHeight="1">
      <c r="A16" s="126">
        <v>8</v>
      </c>
      <c r="B16" s="520" t="str">
        <f>IF('1'!$A$1=1,D16,F16)</f>
        <v>Romania</v>
      </c>
      <c r="C16" s="128"/>
      <c r="D16" s="356" t="s">
        <v>320</v>
      </c>
      <c r="E16" s="346"/>
      <c r="F16" s="432" t="s">
        <v>88</v>
      </c>
      <c r="G16" s="435">
        <v>126</v>
      </c>
      <c r="H16" s="265">
        <v>167</v>
      </c>
      <c r="I16" s="265">
        <v>174</v>
      </c>
      <c r="J16" s="265">
        <v>184</v>
      </c>
      <c r="K16" s="267">
        <v>226</v>
      </c>
      <c r="L16" s="267">
        <v>269</v>
      </c>
      <c r="M16" s="267">
        <v>364</v>
      </c>
      <c r="N16" s="267">
        <v>222</v>
      </c>
      <c r="O16" s="271">
        <v>194</v>
      </c>
      <c r="P16" s="271">
        <v>239</v>
      </c>
      <c r="Q16" s="271">
        <v>210</v>
      </c>
      <c r="R16" s="271">
        <v>248</v>
      </c>
      <c r="S16" s="272">
        <v>167</v>
      </c>
      <c r="T16" s="272">
        <v>135</v>
      </c>
      <c r="U16" s="272">
        <v>293</v>
      </c>
      <c r="V16" s="272">
        <v>269</v>
      </c>
      <c r="W16" s="272">
        <v>240</v>
      </c>
      <c r="X16" s="272">
        <v>159</v>
      </c>
      <c r="Y16" s="272">
        <v>225</v>
      </c>
      <c r="Z16" s="272">
        <v>165</v>
      </c>
      <c r="AA16" s="269">
        <v>102</v>
      </c>
      <c r="AB16" s="269">
        <v>56</v>
      </c>
      <c r="AC16" s="269">
        <v>60</v>
      </c>
      <c r="AD16" s="269">
        <v>71</v>
      </c>
      <c r="AE16" s="267">
        <v>89</v>
      </c>
      <c r="AF16" s="267">
        <v>65</v>
      </c>
      <c r="AG16" s="267">
        <v>69</v>
      </c>
      <c r="AH16" s="267">
        <v>92</v>
      </c>
      <c r="AI16" s="267">
        <v>92.407006999999993</v>
      </c>
      <c r="AJ16" s="267">
        <v>79.135465999999994</v>
      </c>
      <c r="AK16" s="267">
        <v>87.061916679999996</v>
      </c>
      <c r="AL16" s="267">
        <v>102.284802</v>
      </c>
      <c r="AM16" s="267">
        <v>96.707999000000001</v>
      </c>
      <c r="AN16" s="267">
        <v>87.359590999999995</v>
      </c>
      <c r="AO16" s="267">
        <v>94.132298000000006</v>
      </c>
      <c r="AP16" s="267">
        <v>113.92172141</v>
      </c>
      <c r="AQ16" s="267">
        <v>112.76053900000001</v>
      </c>
      <c r="AR16" s="267">
        <v>108.5904802</v>
      </c>
      <c r="AS16" s="267">
        <v>142.00960800000001</v>
      </c>
      <c r="AT16" s="267">
        <v>151.03069299999999</v>
      </c>
      <c r="AU16" s="267">
        <v>131.77596306000001</v>
      </c>
      <c r="AV16" s="267">
        <v>74.819523709999999</v>
      </c>
      <c r="AW16" s="267">
        <v>140.67847231000002</v>
      </c>
      <c r="AX16" s="267">
        <v>198.26427462999999</v>
      </c>
      <c r="AY16" s="267">
        <v>138.43683988000001</v>
      </c>
      <c r="AZ16" s="267">
        <v>172.60989989000001</v>
      </c>
      <c r="BA16" s="267">
        <v>164.74931992</v>
      </c>
      <c r="BB16" s="267">
        <v>177.1992927</v>
      </c>
      <c r="BC16" s="267">
        <v>92.01395358000002</v>
      </c>
      <c r="BD16" s="267">
        <v>284.57135687000005</v>
      </c>
      <c r="BE16" s="267">
        <v>531.94004482000003</v>
      </c>
      <c r="BF16" s="267">
        <v>504.88302205000002</v>
      </c>
      <c r="BG16" s="267">
        <v>355.70077850999996</v>
      </c>
      <c r="BH16" s="267">
        <v>363.48510119999997</v>
      </c>
      <c r="BI16" s="267">
        <v>355.83047621999998</v>
      </c>
      <c r="BJ16" s="267">
        <v>428.19225066000001</v>
      </c>
      <c r="BK16" s="267">
        <v>369.0719378</v>
      </c>
      <c r="BL16" s="267">
        <v>415.78431986999999</v>
      </c>
      <c r="BM16" s="267">
        <v>425.73546554000001</v>
      </c>
      <c r="BN16" s="267">
        <v>355.58414569000001</v>
      </c>
      <c r="BO16" s="267">
        <v>344.33880273</v>
      </c>
      <c r="BP16" s="267">
        <v>417.32914409</v>
      </c>
      <c r="BQ16" s="267">
        <v>454.69350506000001</v>
      </c>
      <c r="BR16" s="267">
        <f t="shared" si="6"/>
        <v>1210.5917232100001</v>
      </c>
      <c r="BS16" s="267">
        <f t="shared" si="7"/>
        <v>1216.36145188</v>
      </c>
      <c r="BT16" s="267">
        <f t="shared" si="22"/>
        <v>289</v>
      </c>
      <c r="BU16" s="267">
        <f t="shared" si="23"/>
        <v>315</v>
      </c>
      <c r="BV16" s="267">
        <f t="shared" si="24"/>
        <v>360.88919167999995</v>
      </c>
      <c r="BW16" s="267">
        <f t="shared" si="25"/>
        <v>392.12160941000002</v>
      </c>
      <c r="BX16" s="267">
        <f t="shared" ref="BX16" si="28">AQ16+AR16+AS16+AT16</f>
        <v>514.3913202</v>
      </c>
      <c r="BY16" s="267">
        <f t="shared" ref="BY16" si="29">AU16+AV16+AW16+AX16</f>
        <v>545.53823370999999</v>
      </c>
      <c r="BZ16" s="267">
        <f t="shared" ref="BZ16:BZ23" si="30">AY16+AZ16+BA16+BB16</f>
        <v>652.99535239000011</v>
      </c>
      <c r="CA16" s="267">
        <f>BC16+BD16+BE16+BF16</f>
        <v>1413.40837732</v>
      </c>
      <c r="CB16" s="267">
        <f t="shared" ref="CB16:CB29" si="31">BG16+BH16+BI16+BJ16</f>
        <v>1503.2086065899998</v>
      </c>
      <c r="CC16" s="267">
        <f>BK16+BL16+BM16+BN16</f>
        <v>1566.1758689000001</v>
      </c>
      <c r="IM16" s="404" t="s">
        <v>246</v>
      </c>
      <c r="IN16" s="303" t="s">
        <v>247</v>
      </c>
      <c r="IQ16" s="402" t="s">
        <v>279</v>
      </c>
      <c r="IR16" s="402" t="s">
        <v>280</v>
      </c>
    </row>
    <row r="17" spans="1:294" ht="20" customHeight="1">
      <c r="A17" s="126">
        <v>9</v>
      </c>
      <c r="B17" s="520" t="str">
        <f>IF('1'!$A$1=1,D17,F17)</f>
        <v>Lithuania</v>
      </c>
      <c r="C17" s="128"/>
      <c r="D17" s="356" t="s">
        <v>326</v>
      </c>
      <c r="E17" s="346"/>
      <c r="F17" s="432" t="s">
        <v>96</v>
      </c>
      <c r="G17" s="435">
        <v>130</v>
      </c>
      <c r="H17" s="265">
        <v>138</v>
      </c>
      <c r="I17" s="265">
        <v>195</v>
      </c>
      <c r="J17" s="265">
        <v>168</v>
      </c>
      <c r="K17" s="267">
        <v>113</v>
      </c>
      <c r="L17" s="267">
        <v>182</v>
      </c>
      <c r="M17" s="267">
        <v>264</v>
      </c>
      <c r="N17" s="267">
        <v>257</v>
      </c>
      <c r="O17" s="271">
        <v>199</v>
      </c>
      <c r="P17" s="271">
        <v>190</v>
      </c>
      <c r="Q17" s="271">
        <v>255</v>
      </c>
      <c r="R17" s="271">
        <v>261</v>
      </c>
      <c r="S17" s="272">
        <v>199</v>
      </c>
      <c r="T17" s="272">
        <v>163</v>
      </c>
      <c r="U17" s="272">
        <v>289</v>
      </c>
      <c r="V17" s="272">
        <v>307</v>
      </c>
      <c r="W17" s="272">
        <v>161</v>
      </c>
      <c r="X17" s="272">
        <v>196</v>
      </c>
      <c r="Y17" s="272">
        <v>337</v>
      </c>
      <c r="Z17" s="272">
        <v>326</v>
      </c>
      <c r="AA17" s="269">
        <v>90</v>
      </c>
      <c r="AB17" s="269">
        <v>111</v>
      </c>
      <c r="AC17" s="269">
        <v>136</v>
      </c>
      <c r="AD17" s="269">
        <v>210</v>
      </c>
      <c r="AE17" s="267">
        <v>78</v>
      </c>
      <c r="AF17" s="267">
        <v>88</v>
      </c>
      <c r="AG17" s="267">
        <v>144</v>
      </c>
      <c r="AH17" s="267">
        <v>179</v>
      </c>
      <c r="AI17" s="267">
        <v>97.591742999999994</v>
      </c>
      <c r="AJ17" s="267">
        <v>148.05783199999999</v>
      </c>
      <c r="AK17" s="267">
        <v>179.12736577999999</v>
      </c>
      <c r="AL17" s="267">
        <v>250.29817700000001</v>
      </c>
      <c r="AM17" s="267">
        <v>167.41212999999999</v>
      </c>
      <c r="AN17" s="267">
        <v>181.78808100000001</v>
      </c>
      <c r="AO17" s="267">
        <v>241.16347399999998</v>
      </c>
      <c r="AP17" s="267">
        <v>282.87914475999997</v>
      </c>
      <c r="AQ17" s="267">
        <v>315.304891</v>
      </c>
      <c r="AR17" s="267">
        <v>244.38485492000001</v>
      </c>
      <c r="AS17" s="267">
        <v>281.70042599999999</v>
      </c>
      <c r="AT17" s="267">
        <v>297.36428699999999</v>
      </c>
      <c r="AU17" s="267">
        <v>260.59708632000002</v>
      </c>
      <c r="AV17" s="267">
        <v>156.19414594</v>
      </c>
      <c r="AW17" s="267">
        <v>198.84259832999999</v>
      </c>
      <c r="AX17" s="267">
        <v>193.43511280000001</v>
      </c>
      <c r="AY17" s="267">
        <v>212.06219291000002</v>
      </c>
      <c r="AZ17" s="267">
        <v>301.14900935999998</v>
      </c>
      <c r="BA17" s="267">
        <v>397.34129289999998</v>
      </c>
      <c r="BB17" s="267">
        <v>370.31639603999997</v>
      </c>
      <c r="BC17" s="267">
        <v>184.16143696</v>
      </c>
      <c r="BD17" s="267">
        <v>153.45594022</v>
      </c>
      <c r="BE17" s="267">
        <v>403.5478774</v>
      </c>
      <c r="BF17" s="267">
        <v>573.70749087000002</v>
      </c>
      <c r="BG17" s="267">
        <v>398.37158920000002</v>
      </c>
      <c r="BH17" s="267">
        <v>286.29000704999999</v>
      </c>
      <c r="BI17" s="267">
        <v>317.93232912999997</v>
      </c>
      <c r="BJ17" s="267">
        <v>291.53008227999999</v>
      </c>
      <c r="BK17" s="267">
        <v>235.58599165000001</v>
      </c>
      <c r="BL17" s="267">
        <v>334.36590956999999</v>
      </c>
      <c r="BM17" s="267">
        <v>352.38779006999999</v>
      </c>
      <c r="BN17" s="267">
        <v>266.14071285</v>
      </c>
      <c r="BO17" s="267">
        <v>285.90132794000004</v>
      </c>
      <c r="BP17" s="267">
        <v>350.04557543999999</v>
      </c>
      <c r="BQ17" s="267">
        <v>419.20161801</v>
      </c>
      <c r="BR17" s="267">
        <f t="shared" si="6"/>
        <v>922.33969129000002</v>
      </c>
      <c r="BS17" s="267">
        <f t="shared" si="7"/>
        <v>1055.14852139</v>
      </c>
      <c r="BT17" s="267">
        <f t="shared" si="22"/>
        <v>547</v>
      </c>
      <c r="BU17" s="267">
        <f t="shared" si="23"/>
        <v>489</v>
      </c>
      <c r="BV17" s="267">
        <f t="shared" si="24"/>
        <v>675.07511778000003</v>
      </c>
      <c r="BW17" s="267">
        <f t="shared" si="25"/>
        <v>873.24282975999995</v>
      </c>
      <c r="BX17" s="267">
        <f t="shared" ref="BX17" si="32">AQ17+AR17+AS17+AT17</f>
        <v>1138.7544589199999</v>
      </c>
      <c r="BY17" s="267">
        <f t="shared" ref="BY17" si="33">AU17+AV17+AW17+AX17</f>
        <v>809.06894338999996</v>
      </c>
      <c r="BZ17" s="267">
        <f>AY17+AZ17+BA17+BB17</f>
        <v>1280.8688912100001</v>
      </c>
      <c r="CA17" s="267">
        <f>BC17+BD17+BE17+BF17</f>
        <v>1314.8727454499999</v>
      </c>
      <c r="CB17" s="267">
        <f>BG17+BH17+BI17+BJ17</f>
        <v>1294.12400766</v>
      </c>
      <c r="CC17" s="267">
        <f>BK17+BL17+BM17+BN17</f>
        <v>1188.48040414</v>
      </c>
    </row>
    <row r="18" spans="1:294" ht="20" customHeight="1">
      <c r="A18" s="126">
        <v>10</v>
      </c>
      <c r="B18" s="520" t="str">
        <f>IF('1'!$A$1=1,D18,F18)</f>
        <v>Hungary</v>
      </c>
      <c r="C18" s="128"/>
      <c r="D18" s="356" t="s">
        <v>325</v>
      </c>
      <c r="E18" s="346"/>
      <c r="F18" s="432" t="s">
        <v>89</v>
      </c>
      <c r="G18" s="435">
        <v>185</v>
      </c>
      <c r="H18" s="265">
        <v>218</v>
      </c>
      <c r="I18" s="265">
        <v>306</v>
      </c>
      <c r="J18" s="265">
        <v>301</v>
      </c>
      <c r="K18" s="267">
        <v>216</v>
      </c>
      <c r="L18" s="267">
        <v>234</v>
      </c>
      <c r="M18" s="267">
        <v>271</v>
      </c>
      <c r="N18" s="267">
        <v>254</v>
      </c>
      <c r="O18" s="271">
        <v>203</v>
      </c>
      <c r="P18" s="271">
        <v>240</v>
      </c>
      <c r="Q18" s="271">
        <v>212</v>
      </c>
      <c r="R18" s="271">
        <v>246</v>
      </c>
      <c r="S18" s="272">
        <v>250</v>
      </c>
      <c r="T18" s="272">
        <v>269</v>
      </c>
      <c r="U18" s="272">
        <v>300</v>
      </c>
      <c r="V18" s="272">
        <v>352</v>
      </c>
      <c r="W18" s="272">
        <v>207</v>
      </c>
      <c r="X18" s="272">
        <v>261</v>
      </c>
      <c r="Y18" s="272">
        <v>275</v>
      </c>
      <c r="Z18" s="272">
        <v>432</v>
      </c>
      <c r="AA18" s="269">
        <v>480</v>
      </c>
      <c r="AB18" s="269">
        <v>316</v>
      </c>
      <c r="AC18" s="269">
        <v>279</v>
      </c>
      <c r="AD18" s="269">
        <v>250</v>
      </c>
      <c r="AE18" s="267">
        <v>146</v>
      </c>
      <c r="AF18" s="267">
        <v>119</v>
      </c>
      <c r="AG18" s="267">
        <v>121</v>
      </c>
      <c r="AH18" s="267">
        <v>115</v>
      </c>
      <c r="AI18" s="267">
        <v>156.72710800000002</v>
      </c>
      <c r="AJ18" s="267">
        <v>175.979266</v>
      </c>
      <c r="AK18" s="267">
        <v>221.69149181999998</v>
      </c>
      <c r="AL18" s="267">
        <v>225.24500799999998</v>
      </c>
      <c r="AM18" s="267">
        <v>190.89734399999998</v>
      </c>
      <c r="AN18" s="267">
        <v>185.75119400000003</v>
      </c>
      <c r="AO18" s="267">
        <v>252.72009600000001</v>
      </c>
      <c r="AP18" s="267">
        <v>231.92584737999999</v>
      </c>
      <c r="AQ18" s="267">
        <v>217.09777800000001</v>
      </c>
      <c r="AR18" s="267">
        <v>208.56588915999998</v>
      </c>
      <c r="AS18" s="267">
        <v>218.78646599999999</v>
      </c>
      <c r="AT18" s="267">
        <v>249.579429</v>
      </c>
      <c r="AU18" s="267">
        <v>270.21515203000001</v>
      </c>
      <c r="AV18" s="267">
        <v>190.80017703999999</v>
      </c>
      <c r="AW18" s="267">
        <v>270.06290196999998</v>
      </c>
      <c r="AX18" s="267">
        <v>334.96049732</v>
      </c>
      <c r="AY18" s="267">
        <v>396.97383184</v>
      </c>
      <c r="AZ18" s="267">
        <v>269.97798647000002</v>
      </c>
      <c r="BA18" s="267">
        <v>292.72979117</v>
      </c>
      <c r="BB18" s="267">
        <v>265.04964590999998</v>
      </c>
      <c r="BC18" s="267">
        <v>210.24753473999999</v>
      </c>
      <c r="BD18" s="267">
        <v>168.24734777</v>
      </c>
      <c r="BE18" s="267">
        <v>180.81025969000001</v>
      </c>
      <c r="BF18" s="267">
        <v>180.39726099000001</v>
      </c>
      <c r="BG18" s="267">
        <v>310.80182209999998</v>
      </c>
      <c r="BH18" s="267">
        <v>249.21324318000001</v>
      </c>
      <c r="BI18" s="267">
        <v>284.50324752</v>
      </c>
      <c r="BJ18" s="267">
        <v>244.51793606000001</v>
      </c>
      <c r="BK18" s="267">
        <v>262.97876120000001</v>
      </c>
      <c r="BL18" s="267">
        <v>320.33712395999999</v>
      </c>
      <c r="BM18" s="267">
        <v>397.2873869</v>
      </c>
      <c r="BN18" s="267">
        <v>320.04612780000002</v>
      </c>
      <c r="BO18" s="267">
        <v>363.30988031999999</v>
      </c>
      <c r="BP18" s="267">
        <v>322.53369781000004</v>
      </c>
      <c r="BQ18" s="267">
        <v>301.19370633000005</v>
      </c>
      <c r="BR18" s="267">
        <f t="shared" si="6"/>
        <v>980.60327205999999</v>
      </c>
      <c r="BS18" s="267">
        <f t="shared" si="7"/>
        <v>987.03728446000002</v>
      </c>
      <c r="BT18" s="267">
        <f t="shared" si="22"/>
        <v>1325</v>
      </c>
      <c r="BU18" s="267">
        <f t="shared" si="23"/>
        <v>501</v>
      </c>
      <c r="BV18" s="267">
        <f t="shared" si="24"/>
        <v>779.64287381999998</v>
      </c>
      <c r="BW18" s="267">
        <f t="shared" si="25"/>
        <v>861.29448137999998</v>
      </c>
      <c r="BX18" s="267">
        <f>AQ18+AR18+AS18+AT18</f>
        <v>894.02956215999995</v>
      </c>
      <c r="BY18" s="267">
        <f>AU18+AV18+AW18+AX18</f>
        <v>1066.0387283600001</v>
      </c>
      <c r="BZ18" s="267">
        <f t="shared" si="30"/>
        <v>1224.7312553900001</v>
      </c>
      <c r="CA18" s="267">
        <f>BC18+BD18+BE18+BF18</f>
        <v>739.70240319000004</v>
      </c>
      <c r="CB18" s="267">
        <f t="shared" si="31"/>
        <v>1089.0362488600001</v>
      </c>
      <c r="CC18" s="267">
        <f>BK18+BL18+BM18+BN18</f>
        <v>1300.6493998599999</v>
      </c>
    </row>
    <row r="19" spans="1:294" ht="20" customHeight="1">
      <c r="A19" s="126">
        <v>11</v>
      </c>
      <c r="B19" s="520" t="str">
        <f>IF('1'!$A$1=1,D19,F19)</f>
        <v>Greece</v>
      </c>
      <c r="C19" s="128"/>
      <c r="D19" s="357" t="s">
        <v>330</v>
      </c>
      <c r="E19" s="346"/>
      <c r="F19" s="432" t="s">
        <v>97</v>
      </c>
      <c r="G19" s="435">
        <v>17</v>
      </c>
      <c r="H19" s="265">
        <v>22</v>
      </c>
      <c r="I19" s="265">
        <v>39</v>
      </c>
      <c r="J19" s="265">
        <v>26</v>
      </c>
      <c r="K19" s="267">
        <v>26</v>
      </c>
      <c r="L19" s="267">
        <v>35</v>
      </c>
      <c r="M19" s="267">
        <v>38</v>
      </c>
      <c r="N19" s="267">
        <v>29</v>
      </c>
      <c r="O19" s="271">
        <v>22</v>
      </c>
      <c r="P19" s="271">
        <v>39</v>
      </c>
      <c r="Q19" s="271">
        <v>63</v>
      </c>
      <c r="R19" s="271">
        <v>62</v>
      </c>
      <c r="S19" s="272">
        <v>40</v>
      </c>
      <c r="T19" s="272">
        <v>41</v>
      </c>
      <c r="U19" s="272">
        <v>57</v>
      </c>
      <c r="V19" s="272">
        <v>139</v>
      </c>
      <c r="W19" s="272">
        <v>63</v>
      </c>
      <c r="X19" s="272">
        <v>36</v>
      </c>
      <c r="Y19" s="272">
        <v>82</v>
      </c>
      <c r="Z19" s="272">
        <v>125</v>
      </c>
      <c r="AA19" s="269">
        <v>54</v>
      </c>
      <c r="AB19" s="269">
        <v>35</v>
      </c>
      <c r="AC19" s="269">
        <v>42</v>
      </c>
      <c r="AD19" s="269">
        <v>107</v>
      </c>
      <c r="AE19" s="267">
        <v>42</v>
      </c>
      <c r="AF19" s="267">
        <v>42</v>
      </c>
      <c r="AG19" s="267">
        <v>47</v>
      </c>
      <c r="AH19" s="267">
        <v>102</v>
      </c>
      <c r="AI19" s="267">
        <v>73.146971999999991</v>
      </c>
      <c r="AJ19" s="267">
        <v>53.287877000000002</v>
      </c>
      <c r="AK19" s="267">
        <v>59.789721759999999</v>
      </c>
      <c r="AL19" s="267">
        <v>56.453848000000001</v>
      </c>
      <c r="AM19" s="267">
        <v>38.210077999999996</v>
      </c>
      <c r="AN19" s="267">
        <v>61.259437000000005</v>
      </c>
      <c r="AO19" s="267">
        <v>54.611442000000004</v>
      </c>
      <c r="AP19" s="267">
        <v>115.08950354000001</v>
      </c>
      <c r="AQ19" s="267">
        <v>42.933444000000001</v>
      </c>
      <c r="AR19" s="267">
        <v>72.66979834</v>
      </c>
      <c r="AS19" s="267">
        <v>105.458117</v>
      </c>
      <c r="AT19" s="267">
        <v>87.592998000000009</v>
      </c>
      <c r="AU19" s="267">
        <v>62.966171400000007</v>
      </c>
      <c r="AV19" s="267">
        <v>70.441452229999996</v>
      </c>
      <c r="AW19" s="267">
        <v>91.129966639999992</v>
      </c>
      <c r="AX19" s="267">
        <v>90.844621610000004</v>
      </c>
      <c r="AY19" s="267">
        <v>54.086645759999996</v>
      </c>
      <c r="AZ19" s="267">
        <v>105.84957439</v>
      </c>
      <c r="BA19" s="267">
        <v>163.26976531999998</v>
      </c>
      <c r="BB19" s="267">
        <v>172.23719403000001</v>
      </c>
      <c r="BC19" s="267">
        <v>82.407736060000005</v>
      </c>
      <c r="BD19" s="267">
        <v>122.62564116999999</v>
      </c>
      <c r="BE19" s="267">
        <v>342.44664440000003</v>
      </c>
      <c r="BF19" s="267">
        <v>208.47766732000002</v>
      </c>
      <c r="BG19" s="267">
        <v>337.91567062000001</v>
      </c>
      <c r="BH19" s="267">
        <v>189.04637719999999</v>
      </c>
      <c r="BI19" s="267">
        <v>329.21732233</v>
      </c>
      <c r="BJ19" s="267">
        <v>517.86283109999999</v>
      </c>
      <c r="BK19" s="267">
        <v>571.37400253999999</v>
      </c>
      <c r="BL19" s="267">
        <v>442.86469417000001</v>
      </c>
      <c r="BM19" s="267">
        <v>497.21234314000003</v>
      </c>
      <c r="BN19" s="267">
        <v>555.48398148000001</v>
      </c>
      <c r="BO19" s="267">
        <v>377.43444211999997</v>
      </c>
      <c r="BP19" s="267">
        <v>212.97280202000002</v>
      </c>
      <c r="BQ19" s="267">
        <v>321.94372672000003</v>
      </c>
      <c r="BR19" s="267">
        <f t="shared" si="6"/>
        <v>1511.4510398500001</v>
      </c>
      <c r="BS19" s="267">
        <f t="shared" si="7"/>
        <v>912.35097085999996</v>
      </c>
      <c r="BT19" s="267">
        <f t="shared" si="22"/>
        <v>238</v>
      </c>
      <c r="BU19" s="267">
        <f t="shared" si="23"/>
        <v>233</v>
      </c>
      <c r="BV19" s="267">
        <f t="shared" si="24"/>
        <v>242.67841875999997</v>
      </c>
      <c r="BW19" s="267">
        <f t="shared" si="25"/>
        <v>269.17046054000002</v>
      </c>
      <c r="BX19" s="267">
        <f>AQ19+AR19+AS19+AT19</f>
        <v>308.65435734000005</v>
      </c>
      <c r="BY19" s="267">
        <f>AU19+AV19+AW19+AX19</f>
        <v>315.38221188</v>
      </c>
      <c r="BZ19" s="267">
        <f t="shared" si="30"/>
        <v>495.44317949999999</v>
      </c>
      <c r="CA19" s="267">
        <f t="shared" si="27"/>
        <v>755.95768895000003</v>
      </c>
      <c r="CB19" s="267">
        <f t="shared" si="31"/>
        <v>1374.0422012499998</v>
      </c>
      <c r="CC19" s="267">
        <f t="shared" si="15"/>
        <v>2066.9350213300004</v>
      </c>
    </row>
    <row r="20" spans="1:294" ht="20" customHeight="1">
      <c r="A20" s="126">
        <v>12</v>
      </c>
      <c r="B20" s="520" t="str">
        <f>IF('1'!$A$1=1,D20,F20)</f>
        <v>Netherlands</v>
      </c>
      <c r="C20" s="128"/>
      <c r="D20" s="356" t="s">
        <v>309</v>
      </c>
      <c r="E20" s="346"/>
      <c r="F20" s="432" t="s">
        <v>85</v>
      </c>
      <c r="G20" s="435">
        <v>145</v>
      </c>
      <c r="H20" s="265">
        <v>169</v>
      </c>
      <c r="I20" s="265">
        <v>218</v>
      </c>
      <c r="J20" s="265">
        <v>270</v>
      </c>
      <c r="K20" s="267">
        <v>218</v>
      </c>
      <c r="L20" s="267">
        <v>270</v>
      </c>
      <c r="M20" s="267">
        <v>321</v>
      </c>
      <c r="N20" s="267">
        <v>332</v>
      </c>
      <c r="O20" s="271">
        <v>204</v>
      </c>
      <c r="P20" s="271">
        <v>296</v>
      </c>
      <c r="Q20" s="271">
        <v>262</v>
      </c>
      <c r="R20" s="271">
        <v>305</v>
      </c>
      <c r="S20" s="272">
        <v>197</v>
      </c>
      <c r="T20" s="272">
        <v>252</v>
      </c>
      <c r="U20" s="272">
        <v>253</v>
      </c>
      <c r="V20" s="272">
        <v>301</v>
      </c>
      <c r="W20" s="272">
        <v>211</v>
      </c>
      <c r="X20" s="272">
        <v>165</v>
      </c>
      <c r="Y20" s="272">
        <v>198</v>
      </c>
      <c r="Z20" s="272">
        <v>147</v>
      </c>
      <c r="AA20" s="269">
        <v>83</v>
      </c>
      <c r="AB20" s="269">
        <v>102</v>
      </c>
      <c r="AC20" s="269">
        <v>112</v>
      </c>
      <c r="AD20" s="269">
        <v>121</v>
      </c>
      <c r="AE20" s="267">
        <v>109</v>
      </c>
      <c r="AF20" s="267">
        <v>130</v>
      </c>
      <c r="AG20" s="267">
        <v>133</v>
      </c>
      <c r="AH20" s="267">
        <v>149</v>
      </c>
      <c r="AI20" s="267">
        <v>129.201605</v>
      </c>
      <c r="AJ20" s="267">
        <v>141.77252000000001</v>
      </c>
      <c r="AK20" s="267">
        <v>157.80902245999999</v>
      </c>
      <c r="AL20" s="267">
        <v>194.718076</v>
      </c>
      <c r="AM20" s="273">
        <v>160.82917399999999</v>
      </c>
      <c r="AN20" s="273">
        <v>183.61878400000001</v>
      </c>
      <c r="AO20" s="273">
        <v>195.568454</v>
      </c>
      <c r="AP20" s="273">
        <v>215.89838750000001</v>
      </c>
      <c r="AQ20" s="267">
        <v>166.942927</v>
      </c>
      <c r="AR20" s="267">
        <v>188.41051422000001</v>
      </c>
      <c r="AS20" s="267">
        <v>192.57650799999999</v>
      </c>
      <c r="AT20" s="267">
        <v>197.01995700000001</v>
      </c>
      <c r="AU20" s="267">
        <v>170.38356973999998</v>
      </c>
      <c r="AV20" s="267">
        <v>159.96198855</v>
      </c>
      <c r="AW20" s="267">
        <v>191.70228725999999</v>
      </c>
      <c r="AX20" s="267">
        <v>203.53570651000001</v>
      </c>
      <c r="AY20" s="267">
        <v>224.15294954000001</v>
      </c>
      <c r="AZ20" s="267">
        <v>210.16131388999997</v>
      </c>
      <c r="BA20" s="267">
        <v>265.32132530000001</v>
      </c>
      <c r="BB20" s="267">
        <v>280.12380562999999</v>
      </c>
      <c r="BC20" s="267">
        <v>199.97247084999998</v>
      </c>
      <c r="BD20" s="267">
        <v>205.58675944999999</v>
      </c>
      <c r="BE20" s="267">
        <v>316.89348903000001</v>
      </c>
      <c r="BF20" s="267">
        <v>333.87302040999998</v>
      </c>
      <c r="BG20" s="267">
        <v>393.39678006000003</v>
      </c>
      <c r="BH20" s="267">
        <v>208.28436273999998</v>
      </c>
      <c r="BI20" s="267">
        <v>223.60943786999999</v>
      </c>
      <c r="BJ20" s="267">
        <v>189.87002374000002</v>
      </c>
      <c r="BK20" s="267">
        <v>202.46730984999999</v>
      </c>
      <c r="BL20" s="267">
        <v>233.80482412000001</v>
      </c>
      <c r="BM20" s="267">
        <v>206.89188049000001</v>
      </c>
      <c r="BN20" s="267">
        <v>254.20579343000003</v>
      </c>
      <c r="BO20" s="267">
        <v>240.15227247999999</v>
      </c>
      <c r="BP20" s="267">
        <v>313.65787203000002</v>
      </c>
      <c r="BQ20" s="267">
        <v>264.63588064999999</v>
      </c>
      <c r="BR20" s="267">
        <f t="shared" si="6"/>
        <v>643.16401446000009</v>
      </c>
      <c r="BS20" s="267">
        <f t="shared" si="7"/>
        <v>818.44602515999998</v>
      </c>
      <c r="BT20" s="267">
        <f t="shared" ref="BT20:BT28" si="34">AA20+AB20+AC20+AD20</f>
        <v>418</v>
      </c>
      <c r="BU20" s="267">
        <f t="shared" ref="BU20:BU28" si="35">AE20+AF20+AG20+AH20</f>
        <v>521</v>
      </c>
      <c r="BV20" s="267">
        <f t="shared" ref="BV20:BV28" si="36">AI20+AJ20+AK20+AL20</f>
        <v>623.50122346000001</v>
      </c>
      <c r="BW20" s="267">
        <f t="shared" ref="BW20:BW28" si="37">AM20+AN20+AO20+AP20</f>
        <v>755.91479949999996</v>
      </c>
      <c r="BX20" s="267">
        <f>AQ20+AR20+AS20+AT20</f>
        <v>744.94990622</v>
      </c>
      <c r="BY20" s="267">
        <f>AU20+AV20+AW20+AX20</f>
        <v>725.58355205999987</v>
      </c>
      <c r="BZ20" s="267">
        <f t="shared" si="30"/>
        <v>979.75939435999999</v>
      </c>
      <c r="CA20" s="267">
        <f t="shared" si="2"/>
        <v>1056.32573974</v>
      </c>
      <c r="CB20" s="267">
        <f t="shared" si="31"/>
        <v>1015.1606044099999</v>
      </c>
      <c r="CC20" s="267">
        <f t="shared" si="15"/>
        <v>897.36980789000017</v>
      </c>
    </row>
    <row r="21" spans="1:294" ht="20" customHeight="1">
      <c r="A21" s="126">
        <v>13</v>
      </c>
      <c r="B21" s="520" t="str">
        <f>IF('1'!$A$1=1,D21,F21)</f>
        <v>Spain</v>
      </c>
      <c r="C21" s="128"/>
      <c r="D21" s="358" t="s">
        <v>308</v>
      </c>
      <c r="E21" s="346"/>
      <c r="F21" s="432" t="s">
        <v>86</v>
      </c>
      <c r="G21" s="435">
        <v>76</v>
      </c>
      <c r="H21" s="265">
        <v>104</v>
      </c>
      <c r="I21" s="265">
        <v>119</v>
      </c>
      <c r="J21" s="265">
        <v>156</v>
      </c>
      <c r="K21" s="267">
        <v>155</v>
      </c>
      <c r="L21" s="267">
        <v>160</v>
      </c>
      <c r="M21" s="267">
        <v>166</v>
      </c>
      <c r="N21" s="267">
        <v>188</v>
      </c>
      <c r="O21" s="271">
        <v>142</v>
      </c>
      <c r="P21" s="271">
        <v>194</v>
      </c>
      <c r="Q21" s="271">
        <v>187</v>
      </c>
      <c r="R21" s="271">
        <v>209</v>
      </c>
      <c r="S21" s="272">
        <v>191</v>
      </c>
      <c r="T21" s="272">
        <v>209</v>
      </c>
      <c r="U21" s="272">
        <v>199</v>
      </c>
      <c r="V21" s="272">
        <v>247</v>
      </c>
      <c r="W21" s="272">
        <v>175</v>
      </c>
      <c r="X21" s="272">
        <v>135</v>
      </c>
      <c r="Y21" s="272">
        <v>140</v>
      </c>
      <c r="Z21" s="272">
        <v>136</v>
      </c>
      <c r="AA21" s="269">
        <v>127</v>
      </c>
      <c r="AB21" s="269">
        <v>85</v>
      </c>
      <c r="AC21" s="269">
        <v>99</v>
      </c>
      <c r="AD21" s="269">
        <v>113</v>
      </c>
      <c r="AE21" s="267">
        <v>120</v>
      </c>
      <c r="AF21" s="267">
        <v>111</v>
      </c>
      <c r="AG21" s="267">
        <v>119</v>
      </c>
      <c r="AH21" s="267">
        <v>133</v>
      </c>
      <c r="AI21" s="267">
        <v>122.23536999999999</v>
      </c>
      <c r="AJ21" s="267">
        <v>134.93449900000002</v>
      </c>
      <c r="AK21" s="267">
        <v>147.36547422999999</v>
      </c>
      <c r="AL21" s="267">
        <v>154.92230300000003</v>
      </c>
      <c r="AM21" s="267">
        <v>158.36143200000001</v>
      </c>
      <c r="AN21" s="267">
        <v>134.369484</v>
      </c>
      <c r="AO21" s="267">
        <v>147.64632500000002</v>
      </c>
      <c r="AP21" s="267">
        <v>179.90704758999996</v>
      </c>
      <c r="AQ21" s="267">
        <v>174.82237400000002</v>
      </c>
      <c r="AR21" s="267">
        <v>177.90984023000001</v>
      </c>
      <c r="AS21" s="267">
        <v>233.244778</v>
      </c>
      <c r="AT21" s="267">
        <v>244.00857300000001</v>
      </c>
      <c r="AU21" s="267">
        <v>200.96869773999998</v>
      </c>
      <c r="AV21" s="267">
        <v>142.4281076</v>
      </c>
      <c r="AW21" s="267">
        <v>167.00702311999999</v>
      </c>
      <c r="AX21" s="267">
        <v>211.22213813000002</v>
      </c>
      <c r="AY21" s="267">
        <v>216.22432387000001</v>
      </c>
      <c r="AZ21" s="267">
        <v>203.88275015000002</v>
      </c>
      <c r="BA21" s="267">
        <v>223.95635737000001</v>
      </c>
      <c r="BB21" s="267">
        <v>314.20264722000002</v>
      </c>
      <c r="BC21" s="267">
        <v>170.39694829999999</v>
      </c>
      <c r="BD21" s="267">
        <v>113.44474535000001</v>
      </c>
      <c r="BE21" s="267">
        <v>162.03814405999998</v>
      </c>
      <c r="BF21" s="267">
        <v>243.86001785000002</v>
      </c>
      <c r="BG21" s="267">
        <v>219.36444918999999</v>
      </c>
      <c r="BH21" s="267">
        <v>225.89989428000001</v>
      </c>
      <c r="BI21" s="267">
        <v>217.20855041000002</v>
      </c>
      <c r="BJ21" s="267">
        <v>212.04024059</v>
      </c>
      <c r="BK21" s="267">
        <v>206.76216915000001</v>
      </c>
      <c r="BL21" s="267">
        <v>210.50291358999999</v>
      </c>
      <c r="BM21" s="267">
        <v>186.23901875999999</v>
      </c>
      <c r="BN21" s="267">
        <v>236.50791512000001</v>
      </c>
      <c r="BO21" s="267">
        <v>211.38634558999999</v>
      </c>
      <c r="BP21" s="267">
        <v>242.15801825</v>
      </c>
      <c r="BQ21" s="267">
        <v>251.50104449</v>
      </c>
      <c r="BR21" s="267">
        <f t="shared" si="6"/>
        <v>603.50410150000005</v>
      </c>
      <c r="BS21" s="267">
        <f t="shared" si="7"/>
        <v>705.04540832999999</v>
      </c>
      <c r="BT21" s="267">
        <f>AA21+AB21+AC21+AD21</f>
        <v>424</v>
      </c>
      <c r="BU21" s="267">
        <f>AE21+AF21+AG21+AH21</f>
        <v>483</v>
      </c>
      <c r="BV21" s="267">
        <f>AI21+AJ21+AK21+AL21</f>
        <v>559.45764623000002</v>
      </c>
      <c r="BW21" s="267">
        <f>AM21+AN21+AO21+AP21</f>
        <v>620.28428858999996</v>
      </c>
      <c r="BX21" s="267">
        <f>AQ21+AR21+AS21+AT21</f>
        <v>829.98556523000002</v>
      </c>
      <c r="BY21" s="267">
        <f>AU21+AV21+AW21+AX21</f>
        <v>721.62596658999996</v>
      </c>
      <c r="BZ21" s="267">
        <f t="shared" si="30"/>
        <v>958.26607861000002</v>
      </c>
      <c r="CA21" s="267">
        <f t="shared" ref="CA21:CA26" si="38">BC21+BD21+BE21+BF21</f>
        <v>689.73985556000002</v>
      </c>
      <c r="CB21" s="267">
        <f t="shared" si="31"/>
        <v>874.51313447000007</v>
      </c>
      <c r="CC21" s="267">
        <f>BK21+BL21+BM21+BN21</f>
        <v>840.01201662000005</v>
      </c>
    </row>
    <row r="22" spans="1:294" ht="20" customHeight="1">
      <c r="A22" s="126">
        <v>14</v>
      </c>
      <c r="B22" s="520" t="str">
        <f>IF('1'!$A$1=1,D22,F22)</f>
        <v>Sweden</v>
      </c>
      <c r="C22" s="128"/>
      <c r="D22" s="357" t="s">
        <v>315</v>
      </c>
      <c r="E22" s="346"/>
      <c r="F22" s="432" t="s">
        <v>104</v>
      </c>
      <c r="G22" s="435">
        <v>66</v>
      </c>
      <c r="H22" s="265">
        <v>78</v>
      </c>
      <c r="I22" s="265">
        <v>74</v>
      </c>
      <c r="J22" s="265">
        <v>96</v>
      </c>
      <c r="K22" s="267">
        <v>120</v>
      </c>
      <c r="L22" s="267">
        <v>154</v>
      </c>
      <c r="M22" s="267">
        <v>112</v>
      </c>
      <c r="N22" s="267">
        <v>197</v>
      </c>
      <c r="O22" s="271">
        <v>96</v>
      </c>
      <c r="P22" s="271">
        <v>109</v>
      </c>
      <c r="Q22" s="271">
        <v>117</v>
      </c>
      <c r="R22" s="271">
        <v>124</v>
      </c>
      <c r="S22" s="272">
        <v>98</v>
      </c>
      <c r="T22" s="272">
        <v>98</v>
      </c>
      <c r="U22" s="272">
        <v>117</v>
      </c>
      <c r="V22" s="272">
        <v>109</v>
      </c>
      <c r="W22" s="272">
        <v>70</v>
      </c>
      <c r="X22" s="272">
        <v>64</v>
      </c>
      <c r="Y22" s="272">
        <v>77</v>
      </c>
      <c r="Z22" s="272">
        <v>64</v>
      </c>
      <c r="AA22" s="269">
        <v>43</v>
      </c>
      <c r="AB22" s="269">
        <v>51</v>
      </c>
      <c r="AC22" s="269">
        <v>51</v>
      </c>
      <c r="AD22" s="269">
        <v>51</v>
      </c>
      <c r="AE22" s="267">
        <v>50</v>
      </c>
      <c r="AF22" s="267">
        <v>83</v>
      </c>
      <c r="AG22" s="267">
        <v>92</v>
      </c>
      <c r="AH22" s="267">
        <v>124</v>
      </c>
      <c r="AI22" s="267">
        <v>114.844522</v>
      </c>
      <c r="AJ22" s="267">
        <v>85.975702999999996</v>
      </c>
      <c r="AK22" s="267">
        <v>97.310959859999997</v>
      </c>
      <c r="AL22" s="267">
        <v>126.19143100000001</v>
      </c>
      <c r="AM22" s="267">
        <v>95.857038999999986</v>
      </c>
      <c r="AN22" s="267">
        <v>124.00087499999999</v>
      </c>
      <c r="AO22" s="267">
        <v>127.166246</v>
      </c>
      <c r="AP22" s="267">
        <v>108.46231847</v>
      </c>
      <c r="AQ22" s="267">
        <v>103.537162</v>
      </c>
      <c r="AR22" s="267">
        <v>100.34698798999999</v>
      </c>
      <c r="AS22" s="267">
        <v>131.23302299999997</v>
      </c>
      <c r="AT22" s="267">
        <v>148.43835999999999</v>
      </c>
      <c r="AU22" s="267">
        <v>80.657862999999992</v>
      </c>
      <c r="AV22" s="267">
        <v>90.829294019999992</v>
      </c>
      <c r="AW22" s="267">
        <v>109.67803654000001</v>
      </c>
      <c r="AX22" s="267">
        <v>139.98648137999999</v>
      </c>
      <c r="AY22" s="267">
        <v>132.70774262</v>
      </c>
      <c r="AZ22" s="267">
        <v>161.48581368000001</v>
      </c>
      <c r="BA22" s="267">
        <v>167.87356323</v>
      </c>
      <c r="BB22" s="267">
        <v>254.61212469</v>
      </c>
      <c r="BC22" s="267">
        <v>73.944754919999994</v>
      </c>
      <c r="BD22" s="267">
        <v>129.82775125000001</v>
      </c>
      <c r="BE22" s="267">
        <v>115.99277726</v>
      </c>
      <c r="BF22" s="267">
        <v>186.06199311</v>
      </c>
      <c r="BG22" s="267">
        <v>148.77948422</v>
      </c>
      <c r="BH22" s="267">
        <v>129.01119717</v>
      </c>
      <c r="BI22" s="267">
        <v>211.98981886999999</v>
      </c>
      <c r="BJ22" s="267">
        <v>258.09644078000002</v>
      </c>
      <c r="BK22" s="267">
        <v>173.97012208000001</v>
      </c>
      <c r="BL22" s="267">
        <v>202.39231719999998</v>
      </c>
      <c r="BM22" s="267">
        <v>135.16906424000001</v>
      </c>
      <c r="BN22" s="267">
        <v>180.14845554000001</v>
      </c>
      <c r="BO22" s="267">
        <v>158.98917053</v>
      </c>
      <c r="BP22" s="267">
        <v>214.5989797</v>
      </c>
      <c r="BQ22" s="267">
        <v>293.52678989000003</v>
      </c>
      <c r="BR22" s="267">
        <f t="shared" si="6"/>
        <v>511.53150352</v>
      </c>
      <c r="BS22" s="267">
        <f t="shared" si="7"/>
        <v>667.11494012000003</v>
      </c>
      <c r="BT22" s="267">
        <f>AA22+AB22+AC22+AD22</f>
        <v>196</v>
      </c>
      <c r="BU22" s="267">
        <f>AE22+AF22+AG22+AH22</f>
        <v>349</v>
      </c>
      <c r="BV22" s="267">
        <f>AI22+AJ22+AK22+AL22</f>
        <v>424.32261585999998</v>
      </c>
      <c r="BW22" s="267">
        <f>AM22+AN22+AO22+AP22</f>
        <v>455.48647847000001</v>
      </c>
      <c r="BX22" s="267">
        <f>AQ22+AR22+AS22+AT22</f>
        <v>483.55553298999996</v>
      </c>
      <c r="BY22" s="267">
        <f>AU22+AV22+AW22+AX22</f>
        <v>421.15167493999996</v>
      </c>
      <c r="BZ22" s="267">
        <f t="shared" ref="BZ22" si="39">AY22+AZ22+BA22+BB22</f>
        <v>716.67924421999999</v>
      </c>
      <c r="CA22" s="267">
        <f>BC22+BD22+BE22+BF22</f>
        <v>505.82727653999996</v>
      </c>
      <c r="CB22" s="267">
        <f>BG22+BH22+BI22+BJ22</f>
        <v>747.87694104000002</v>
      </c>
      <c r="CC22" s="267">
        <f>BK22+BL22+BM22+BN22</f>
        <v>691.67995905999999</v>
      </c>
    </row>
    <row r="23" spans="1:294" ht="20" customHeight="1">
      <c r="A23" s="126">
        <v>15</v>
      </c>
      <c r="B23" s="520" t="str">
        <f>IF('1'!$A$1=1,D23,F23)</f>
        <v>Austria</v>
      </c>
      <c r="C23" s="128"/>
      <c r="D23" s="356" t="s">
        <v>327</v>
      </c>
      <c r="E23" s="346"/>
      <c r="F23" s="432" t="s">
        <v>95</v>
      </c>
      <c r="G23" s="435">
        <v>162</v>
      </c>
      <c r="H23" s="265">
        <v>124</v>
      </c>
      <c r="I23" s="265">
        <v>185</v>
      </c>
      <c r="J23" s="265">
        <v>168</v>
      </c>
      <c r="K23" s="267">
        <v>146</v>
      </c>
      <c r="L23" s="267">
        <v>145</v>
      </c>
      <c r="M23" s="267">
        <v>160</v>
      </c>
      <c r="N23" s="267">
        <v>205</v>
      </c>
      <c r="O23" s="271">
        <v>129</v>
      </c>
      <c r="P23" s="271">
        <v>165</v>
      </c>
      <c r="Q23" s="271">
        <v>164</v>
      </c>
      <c r="R23" s="271">
        <v>219</v>
      </c>
      <c r="S23" s="272">
        <v>124</v>
      </c>
      <c r="T23" s="272">
        <v>198</v>
      </c>
      <c r="U23" s="272">
        <v>307</v>
      </c>
      <c r="V23" s="272">
        <v>287</v>
      </c>
      <c r="W23" s="272">
        <v>131</v>
      </c>
      <c r="X23" s="272">
        <v>189</v>
      </c>
      <c r="Y23" s="272">
        <v>131</v>
      </c>
      <c r="Z23" s="272">
        <v>100</v>
      </c>
      <c r="AA23" s="269">
        <v>58</v>
      </c>
      <c r="AB23" s="269">
        <v>64</v>
      </c>
      <c r="AC23" s="269">
        <v>80</v>
      </c>
      <c r="AD23" s="269">
        <v>129</v>
      </c>
      <c r="AE23" s="267">
        <v>113</v>
      </c>
      <c r="AF23" s="267">
        <v>116</v>
      </c>
      <c r="AG23" s="267">
        <v>97</v>
      </c>
      <c r="AH23" s="267">
        <v>97</v>
      </c>
      <c r="AI23" s="267">
        <v>90.778157000000007</v>
      </c>
      <c r="AJ23" s="267">
        <v>111.920483</v>
      </c>
      <c r="AK23" s="267">
        <v>106.92427860999999</v>
      </c>
      <c r="AL23" s="267">
        <v>126.079354</v>
      </c>
      <c r="AM23" s="273">
        <v>117.30756600000001</v>
      </c>
      <c r="AN23" s="273">
        <v>122.40638899999999</v>
      </c>
      <c r="AO23" s="273">
        <v>135.05668700000001</v>
      </c>
      <c r="AP23" s="273">
        <v>172.24877641</v>
      </c>
      <c r="AQ23" s="273">
        <v>167.685216</v>
      </c>
      <c r="AR23" s="273">
        <v>159.85338783</v>
      </c>
      <c r="AS23" s="273">
        <v>133.60488000000001</v>
      </c>
      <c r="AT23" s="273">
        <v>135.84725800000001</v>
      </c>
      <c r="AU23" s="273">
        <v>117.61209531</v>
      </c>
      <c r="AV23" s="273">
        <v>103.45991119000001</v>
      </c>
      <c r="AW23" s="273">
        <v>141.08463931</v>
      </c>
      <c r="AX23" s="273">
        <v>150.85245229</v>
      </c>
      <c r="AY23" s="273">
        <v>151.36221714999999</v>
      </c>
      <c r="AZ23" s="273">
        <v>173.20267192</v>
      </c>
      <c r="BA23" s="273">
        <v>226.83736958000003</v>
      </c>
      <c r="BB23" s="273">
        <v>251.26783151000001</v>
      </c>
      <c r="BC23" s="273">
        <v>177.31923527999999</v>
      </c>
      <c r="BD23" s="273">
        <v>83.168849840000007</v>
      </c>
      <c r="BE23" s="273">
        <v>103.58555041</v>
      </c>
      <c r="BF23" s="273">
        <v>92.318292869999993</v>
      </c>
      <c r="BG23" s="273">
        <v>111.26889980999999</v>
      </c>
      <c r="BH23" s="273">
        <v>126.63525702999999</v>
      </c>
      <c r="BI23" s="273">
        <v>122.54357390999999</v>
      </c>
      <c r="BJ23" s="273">
        <v>126.08916785</v>
      </c>
      <c r="BK23" s="273">
        <v>130.66862810000001</v>
      </c>
      <c r="BL23" s="273">
        <v>139.8288435</v>
      </c>
      <c r="BM23" s="273">
        <v>118.75129881000001</v>
      </c>
      <c r="BN23" s="273">
        <v>190.47696414000001</v>
      </c>
      <c r="BO23" s="273">
        <v>227.28149518000001</v>
      </c>
      <c r="BP23" s="267">
        <v>173.04538694000001</v>
      </c>
      <c r="BQ23" s="267">
        <v>169.53598731</v>
      </c>
      <c r="BR23" s="267">
        <f t="shared" si="6"/>
        <v>389.24877041000002</v>
      </c>
      <c r="BS23" s="267">
        <f t="shared" si="7"/>
        <v>569.86286943000005</v>
      </c>
      <c r="BT23" s="267">
        <f t="shared" si="34"/>
        <v>331</v>
      </c>
      <c r="BU23" s="267">
        <f t="shared" si="35"/>
        <v>423</v>
      </c>
      <c r="BV23" s="267">
        <f t="shared" si="36"/>
        <v>435.70227261000002</v>
      </c>
      <c r="BW23" s="267">
        <f t="shared" si="37"/>
        <v>547.01941841000007</v>
      </c>
      <c r="BX23" s="267">
        <f t="shared" ref="BX23" si="40">AQ23+AR23+AS23+AT23</f>
        <v>596.99074183000005</v>
      </c>
      <c r="BY23" s="267">
        <f t="shared" ref="BY23" si="41">AU23+AV23+AW23+AX23</f>
        <v>513.00909809999996</v>
      </c>
      <c r="BZ23" s="267">
        <f t="shared" si="30"/>
        <v>802.67009015999997</v>
      </c>
      <c r="CA23" s="267">
        <f t="shared" si="38"/>
        <v>456.39192839999998</v>
      </c>
      <c r="CB23" s="267">
        <f t="shared" si="31"/>
        <v>486.53689859999997</v>
      </c>
      <c r="CC23" s="267">
        <f t="shared" si="15"/>
        <v>579.72573454999997</v>
      </c>
    </row>
    <row r="24" spans="1:294" ht="20" customHeight="1">
      <c r="A24" s="126">
        <v>16</v>
      </c>
      <c r="B24" s="520" t="str">
        <f>IF('1'!$A$1=1,D24,F24)</f>
        <v>Belgium</v>
      </c>
      <c r="C24" s="128"/>
      <c r="D24" s="356" t="s">
        <v>310</v>
      </c>
      <c r="E24" s="346"/>
      <c r="F24" s="432" t="s">
        <v>98</v>
      </c>
      <c r="G24" s="435">
        <v>92</v>
      </c>
      <c r="H24" s="265">
        <v>138</v>
      </c>
      <c r="I24" s="265">
        <v>135</v>
      </c>
      <c r="J24" s="265">
        <v>184</v>
      </c>
      <c r="K24" s="267">
        <v>113</v>
      </c>
      <c r="L24" s="267">
        <v>160</v>
      </c>
      <c r="M24" s="267">
        <v>176</v>
      </c>
      <c r="N24" s="267">
        <v>185</v>
      </c>
      <c r="O24" s="271">
        <v>119</v>
      </c>
      <c r="P24" s="271">
        <v>215</v>
      </c>
      <c r="Q24" s="271">
        <v>154</v>
      </c>
      <c r="R24" s="271">
        <v>200</v>
      </c>
      <c r="S24" s="272">
        <v>128</v>
      </c>
      <c r="T24" s="272">
        <v>169</v>
      </c>
      <c r="U24" s="272">
        <v>199</v>
      </c>
      <c r="V24" s="272">
        <v>171</v>
      </c>
      <c r="W24" s="272">
        <v>129</v>
      </c>
      <c r="X24" s="272">
        <v>119</v>
      </c>
      <c r="Y24" s="272">
        <v>140</v>
      </c>
      <c r="Z24" s="272">
        <v>140</v>
      </c>
      <c r="AA24" s="269">
        <v>80</v>
      </c>
      <c r="AB24" s="269">
        <v>91</v>
      </c>
      <c r="AC24" s="269">
        <v>89</v>
      </c>
      <c r="AD24" s="269">
        <v>84</v>
      </c>
      <c r="AE24" s="267">
        <v>87</v>
      </c>
      <c r="AF24" s="267">
        <v>115</v>
      </c>
      <c r="AG24" s="267">
        <v>104</v>
      </c>
      <c r="AH24" s="267">
        <v>120</v>
      </c>
      <c r="AI24" s="267">
        <v>109.35884299999999</v>
      </c>
      <c r="AJ24" s="267">
        <v>135.67550400000002</v>
      </c>
      <c r="AK24" s="267">
        <v>127.62479539</v>
      </c>
      <c r="AL24" s="267">
        <v>125.202512</v>
      </c>
      <c r="AM24" s="267">
        <v>119.40413500000001</v>
      </c>
      <c r="AN24" s="267">
        <v>153.52042800000001</v>
      </c>
      <c r="AO24" s="267">
        <v>130.71364600000001</v>
      </c>
      <c r="AP24" s="267">
        <v>121.50912750000001</v>
      </c>
      <c r="AQ24" s="267">
        <v>113.048125</v>
      </c>
      <c r="AR24" s="267">
        <v>147.20130003000003</v>
      </c>
      <c r="AS24" s="267">
        <v>132.44085699999999</v>
      </c>
      <c r="AT24" s="267">
        <v>132.22575800000001</v>
      </c>
      <c r="AU24" s="267">
        <v>132.72706288999998</v>
      </c>
      <c r="AV24" s="267">
        <v>112.57353148999999</v>
      </c>
      <c r="AW24" s="267">
        <v>110.60412923000001</v>
      </c>
      <c r="AX24" s="267">
        <v>149.49858660000001</v>
      </c>
      <c r="AY24" s="267">
        <v>114.22275727</v>
      </c>
      <c r="AZ24" s="267">
        <v>160.50272892999999</v>
      </c>
      <c r="BA24" s="267">
        <v>187.12637345000002</v>
      </c>
      <c r="BB24" s="267">
        <v>269.41123765999998</v>
      </c>
      <c r="BC24" s="267">
        <v>127.3573944</v>
      </c>
      <c r="BD24" s="267">
        <v>83.167969069999998</v>
      </c>
      <c r="BE24" s="267">
        <v>155.88894281</v>
      </c>
      <c r="BF24" s="267">
        <v>158.71051925</v>
      </c>
      <c r="BG24" s="267">
        <v>170.80201507999999</v>
      </c>
      <c r="BH24" s="267">
        <v>140.73652745000001</v>
      </c>
      <c r="BI24" s="267">
        <v>165.59702927000001</v>
      </c>
      <c r="BJ24" s="267">
        <v>170.63297048999999</v>
      </c>
      <c r="BK24" s="267">
        <v>148.89860239000001</v>
      </c>
      <c r="BL24" s="267">
        <v>185.11304401000001</v>
      </c>
      <c r="BM24" s="267">
        <v>153.62880504</v>
      </c>
      <c r="BN24" s="267">
        <v>175.60654736999999</v>
      </c>
      <c r="BO24" s="267">
        <v>174.89863682999999</v>
      </c>
      <c r="BP24" s="267">
        <v>168.82834678</v>
      </c>
      <c r="BQ24" s="267">
        <v>163.68210032000002</v>
      </c>
      <c r="BR24" s="267">
        <f t="shared" si="6"/>
        <v>487.64045143999999</v>
      </c>
      <c r="BS24" s="267">
        <f t="shared" si="7"/>
        <v>507.40908393000001</v>
      </c>
      <c r="BT24" s="267">
        <f t="shared" si="34"/>
        <v>344</v>
      </c>
      <c r="BU24" s="267">
        <f t="shared" si="35"/>
        <v>426</v>
      </c>
      <c r="BV24" s="267">
        <f t="shared" si="36"/>
        <v>497.86165439000007</v>
      </c>
      <c r="BW24" s="267">
        <f t="shared" si="37"/>
        <v>525.14733650000005</v>
      </c>
      <c r="BX24" s="267">
        <f t="shared" ref="BX24:BX28" si="42">AQ24+AR24+AS24+AT24</f>
        <v>524.91604002999998</v>
      </c>
      <c r="BY24" s="267">
        <f t="shared" ref="BY24:BY28" si="43">AU24+AV24+AW24+AX24</f>
        <v>505.40331021000003</v>
      </c>
      <c r="BZ24" s="267">
        <f>AY24+AZ24+BA24+BB24</f>
        <v>731.26309730999992</v>
      </c>
      <c r="CA24" s="267">
        <f t="shared" si="38"/>
        <v>525.12482552999995</v>
      </c>
      <c r="CB24" s="267">
        <f t="shared" si="31"/>
        <v>647.76854228999991</v>
      </c>
      <c r="CC24" s="267">
        <f t="shared" si="15"/>
        <v>663.24699880999992</v>
      </c>
    </row>
    <row r="25" spans="1:294" ht="20" customHeight="1">
      <c r="A25" s="126">
        <v>17</v>
      </c>
      <c r="B25" s="520" t="str">
        <f>IF('1'!$A$1=1,D25,F25)</f>
        <v>Denmark</v>
      </c>
      <c r="C25" s="128"/>
      <c r="D25" s="357" t="s">
        <v>311</v>
      </c>
      <c r="E25" s="346"/>
      <c r="F25" s="432" t="s">
        <v>102</v>
      </c>
      <c r="G25" s="434">
        <v>37</v>
      </c>
      <c r="H25" s="270">
        <v>56</v>
      </c>
      <c r="I25" s="270">
        <v>57</v>
      </c>
      <c r="J25" s="270">
        <v>81</v>
      </c>
      <c r="K25" s="267">
        <v>55</v>
      </c>
      <c r="L25" s="267">
        <v>67</v>
      </c>
      <c r="M25" s="267">
        <v>78</v>
      </c>
      <c r="N25" s="267">
        <v>82</v>
      </c>
      <c r="O25" s="271">
        <v>55</v>
      </c>
      <c r="P25" s="271">
        <v>73</v>
      </c>
      <c r="Q25" s="271">
        <v>65</v>
      </c>
      <c r="R25" s="271">
        <v>67</v>
      </c>
      <c r="S25" s="272">
        <v>61</v>
      </c>
      <c r="T25" s="272">
        <v>67</v>
      </c>
      <c r="U25" s="272">
        <v>75</v>
      </c>
      <c r="V25" s="272">
        <v>81</v>
      </c>
      <c r="W25" s="272">
        <v>49</v>
      </c>
      <c r="X25" s="272">
        <v>60</v>
      </c>
      <c r="Y25" s="272">
        <v>53</v>
      </c>
      <c r="Z25" s="272">
        <v>49</v>
      </c>
      <c r="AA25" s="269">
        <v>23</v>
      </c>
      <c r="AB25" s="269">
        <v>28</v>
      </c>
      <c r="AC25" s="269">
        <v>32</v>
      </c>
      <c r="AD25" s="269">
        <v>39</v>
      </c>
      <c r="AE25" s="267">
        <v>35</v>
      </c>
      <c r="AF25" s="267">
        <v>49</v>
      </c>
      <c r="AG25" s="267">
        <v>39</v>
      </c>
      <c r="AH25" s="267">
        <v>40</v>
      </c>
      <c r="AI25" s="267">
        <v>31.132849999999998</v>
      </c>
      <c r="AJ25" s="267">
        <v>41.862866000000004</v>
      </c>
      <c r="AK25" s="267">
        <v>49.271846369999999</v>
      </c>
      <c r="AL25" s="267">
        <v>50.570379000000003</v>
      </c>
      <c r="AM25" s="267">
        <v>39.219970000000004</v>
      </c>
      <c r="AN25" s="267">
        <v>56.76244100000001</v>
      </c>
      <c r="AO25" s="267">
        <v>52.225103000000004</v>
      </c>
      <c r="AP25" s="267">
        <v>101.32437194000001</v>
      </c>
      <c r="AQ25" s="267">
        <v>51.628059999999998</v>
      </c>
      <c r="AR25" s="267">
        <v>51.736521950000004</v>
      </c>
      <c r="AS25" s="267">
        <v>83.346333999999999</v>
      </c>
      <c r="AT25" s="267">
        <v>59.959847000000003</v>
      </c>
      <c r="AU25" s="267">
        <v>38.807805399999999</v>
      </c>
      <c r="AV25" s="267">
        <v>34.873820539999997</v>
      </c>
      <c r="AW25" s="267">
        <v>53.937569170000003</v>
      </c>
      <c r="AX25" s="267">
        <v>60.910079719999999</v>
      </c>
      <c r="AY25" s="267">
        <v>61.433784919999994</v>
      </c>
      <c r="AZ25" s="267">
        <v>70.027452830000001</v>
      </c>
      <c r="BA25" s="267">
        <v>67.764817310000012</v>
      </c>
      <c r="BB25" s="267">
        <v>68.669090670000003</v>
      </c>
      <c r="BC25" s="267">
        <v>79.594916020000014</v>
      </c>
      <c r="BD25" s="267">
        <v>44.222886889999998</v>
      </c>
      <c r="BE25" s="267">
        <v>41.311137340000002</v>
      </c>
      <c r="BF25" s="267">
        <v>44.931790839999998</v>
      </c>
      <c r="BG25" s="267">
        <v>50.607689929999999</v>
      </c>
      <c r="BH25" s="267">
        <v>57.611171319999997</v>
      </c>
      <c r="BI25" s="267">
        <v>49.345166860000006</v>
      </c>
      <c r="BJ25" s="267">
        <v>61.665104820000003</v>
      </c>
      <c r="BK25" s="267">
        <v>61.257506179999993</v>
      </c>
      <c r="BL25" s="267">
        <v>59.926072040000001</v>
      </c>
      <c r="BM25" s="267">
        <v>53.070991939999999</v>
      </c>
      <c r="BN25" s="267">
        <v>63.231779930000002</v>
      </c>
      <c r="BO25" s="267">
        <v>74.772631959999998</v>
      </c>
      <c r="BP25" s="267">
        <v>74.092765359999987</v>
      </c>
      <c r="BQ25" s="267">
        <v>108.15392434</v>
      </c>
      <c r="BR25" s="267">
        <f t="shared" si="6"/>
        <v>174.25457015999999</v>
      </c>
      <c r="BS25" s="267">
        <f t="shared" si="7"/>
        <v>257.01932166</v>
      </c>
      <c r="BT25" s="267">
        <f t="shared" si="34"/>
        <v>122</v>
      </c>
      <c r="BU25" s="267">
        <f t="shared" si="35"/>
        <v>163</v>
      </c>
      <c r="BV25" s="267">
        <f t="shared" si="36"/>
        <v>172.83794137000001</v>
      </c>
      <c r="BW25" s="267">
        <f t="shared" si="37"/>
        <v>249.53188594</v>
      </c>
      <c r="BX25" s="267">
        <f t="shared" si="42"/>
        <v>246.67076295000001</v>
      </c>
      <c r="BY25" s="267">
        <f t="shared" si="43"/>
        <v>188.52927483000002</v>
      </c>
      <c r="BZ25" s="267">
        <f>AY25+AZ25+BA25+BB25</f>
        <v>267.89514573000002</v>
      </c>
      <c r="CA25" s="267">
        <f t="shared" si="38"/>
        <v>210.06073109000002</v>
      </c>
      <c r="CB25" s="267">
        <f t="shared" si="31"/>
        <v>219.22913293000002</v>
      </c>
      <c r="CC25" s="267">
        <f t="shared" si="15"/>
        <v>237.48635008999997</v>
      </c>
      <c r="KF25" s="113" t="s">
        <v>213</v>
      </c>
      <c r="KH25" s="113" t="s">
        <v>214</v>
      </c>
    </row>
    <row r="26" spans="1:294" ht="20" customHeight="1">
      <c r="A26" s="126">
        <v>18</v>
      </c>
      <c r="B26" s="520" t="str">
        <f>IF('1'!$A$1=1,D26,F26)</f>
        <v>Finland</v>
      </c>
      <c r="C26" s="128"/>
      <c r="D26" s="357" t="s">
        <v>318</v>
      </c>
      <c r="E26" s="346"/>
      <c r="F26" s="432" t="s">
        <v>106</v>
      </c>
      <c r="G26" s="435">
        <v>68</v>
      </c>
      <c r="H26" s="265">
        <v>84</v>
      </c>
      <c r="I26" s="265">
        <v>108</v>
      </c>
      <c r="J26" s="265">
        <v>124</v>
      </c>
      <c r="K26" s="267">
        <v>111</v>
      </c>
      <c r="L26" s="267">
        <v>106</v>
      </c>
      <c r="M26" s="267">
        <v>126</v>
      </c>
      <c r="N26" s="267">
        <v>132</v>
      </c>
      <c r="O26" s="271">
        <v>88</v>
      </c>
      <c r="P26" s="271">
        <v>111</v>
      </c>
      <c r="Q26" s="271">
        <v>136</v>
      </c>
      <c r="R26" s="271">
        <v>118</v>
      </c>
      <c r="S26" s="272">
        <v>89</v>
      </c>
      <c r="T26" s="272">
        <v>112</v>
      </c>
      <c r="U26" s="272">
        <v>124</v>
      </c>
      <c r="V26" s="272">
        <v>114</v>
      </c>
      <c r="W26" s="272">
        <v>76</v>
      </c>
      <c r="X26" s="272">
        <v>70</v>
      </c>
      <c r="Y26" s="272">
        <v>82</v>
      </c>
      <c r="Z26" s="272">
        <v>76</v>
      </c>
      <c r="AA26" s="269">
        <v>44</v>
      </c>
      <c r="AB26" s="269">
        <v>50</v>
      </c>
      <c r="AC26" s="269">
        <v>57</v>
      </c>
      <c r="AD26" s="269">
        <v>54</v>
      </c>
      <c r="AE26" s="267">
        <v>45</v>
      </c>
      <c r="AF26" s="267">
        <v>49</v>
      </c>
      <c r="AG26" s="267">
        <v>53</v>
      </c>
      <c r="AH26" s="267">
        <v>55</v>
      </c>
      <c r="AI26" s="267">
        <v>42.025677999999999</v>
      </c>
      <c r="AJ26" s="267">
        <v>56.338412000000005</v>
      </c>
      <c r="AK26" s="267">
        <v>61.593544110000003</v>
      </c>
      <c r="AL26" s="267">
        <v>59.364013999999997</v>
      </c>
      <c r="AM26" s="267">
        <v>77.340561000000008</v>
      </c>
      <c r="AN26" s="267">
        <v>63.209125</v>
      </c>
      <c r="AO26" s="267">
        <v>73.214917</v>
      </c>
      <c r="AP26" s="267">
        <v>75.012276259999993</v>
      </c>
      <c r="AQ26" s="267">
        <v>57.315812000000001</v>
      </c>
      <c r="AR26" s="267">
        <v>59.94166989</v>
      </c>
      <c r="AS26" s="267">
        <v>68.502071999999998</v>
      </c>
      <c r="AT26" s="267">
        <v>68.546367000000004</v>
      </c>
      <c r="AU26" s="267">
        <v>59.239780199999998</v>
      </c>
      <c r="AV26" s="267">
        <v>51.185806709999994</v>
      </c>
      <c r="AW26" s="267">
        <v>56.53119224000001</v>
      </c>
      <c r="AX26" s="267">
        <v>65.310975630000002</v>
      </c>
      <c r="AY26" s="267">
        <v>58.004979739999996</v>
      </c>
      <c r="AZ26" s="267">
        <v>75.120871460000004</v>
      </c>
      <c r="BA26" s="267">
        <v>78.588982229999999</v>
      </c>
      <c r="BB26" s="267">
        <v>82.308473000000006</v>
      </c>
      <c r="BC26" s="267">
        <v>42.393097449999999</v>
      </c>
      <c r="BD26" s="267">
        <v>30.763931050000004</v>
      </c>
      <c r="BE26" s="267">
        <v>106.53984524000001</v>
      </c>
      <c r="BF26" s="267">
        <v>48.493460380000002</v>
      </c>
      <c r="BG26" s="267">
        <v>67.056093579999995</v>
      </c>
      <c r="BH26" s="267">
        <v>64.480952639999998</v>
      </c>
      <c r="BI26" s="267">
        <v>72.128853800000002</v>
      </c>
      <c r="BJ26" s="267">
        <v>74.056222169999998</v>
      </c>
      <c r="BK26" s="267">
        <v>44.580945360000001</v>
      </c>
      <c r="BL26" s="267">
        <v>57.479260249999996</v>
      </c>
      <c r="BM26" s="267">
        <v>57.080688769999995</v>
      </c>
      <c r="BN26" s="267">
        <v>74.178414980000014</v>
      </c>
      <c r="BO26" s="267">
        <v>49.980098689999998</v>
      </c>
      <c r="BP26" s="267">
        <v>88.493420659999998</v>
      </c>
      <c r="BQ26" s="267">
        <v>99.736090020000006</v>
      </c>
      <c r="BR26" s="267">
        <f t="shared" si="6"/>
        <v>159.14089437999999</v>
      </c>
      <c r="BS26" s="267">
        <f t="shared" si="7"/>
        <v>238.20960937000001</v>
      </c>
      <c r="BT26" s="267">
        <f>AA26+AB26+AC26+AD26</f>
        <v>205</v>
      </c>
      <c r="BU26" s="267">
        <f>AE26+AF26+AG26+AH26</f>
        <v>202</v>
      </c>
      <c r="BV26" s="267">
        <f>AI26+AJ26+AK26+AL26</f>
        <v>219.32164811000001</v>
      </c>
      <c r="BW26" s="267">
        <f>AM26+AN26+AO26+AP26</f>
        <v>288.77687925999999</v>
      </c>
      <c r="BX26" s="267">
        <f>AQ26+AR26+AS26+AT26</f>
        <v>254.30592089000001</v>
      </c>
      <c r="BY26" s="267">
        <f>AU26+AV26+AW26+AX26</f>
        <v>232.26775477999999</v>
      </c>
      <c r="BZ26" s="267">
        <f>AY26+AZ26+BA26+BB26</f>
        <v>294.02330642999999</v>
      </c>
      <c r="CA26" s="267">
        <f t="shared" si="38"/>
        <v>228.19033411999999</v>
      </c>
      <c r="CB26" s="267">
        <f t="shared" si="31"/>
        <v>277.72212218999999</v>
      </c>
      <c r="CC26" s="267">
        <f>BK26+BL26+BM26+BN26</f>
        <v>233.31930936000001</v>
      </c>
    </row>
    <row r="27" spans="1:294" ht="20" customHeight="1">
      <c r="A27" s="126">
        <v>19</v>
      </c>
      <c r="B27" s="520" t="str">
        <f>IF('1'!$A$1=1,D27,F27)</f>
        <v>Slovenia</v>
      </c>
      <c r="C27" s="128"/>
      <c r="D27" s="357" t="s">
        <v>317</v>
      </c>
      <c r="E27" s="346"/>
      <c r="F27" s="432" t="s">
        <v>109</v>
      </c>
      <c r="G27" s="435">
        <v>37</v>
      </c>
      <c r="H27" s="265">
        <v>48</v>
      </c>
      <c r="I27" s="265">
        <v>52</v>
      </c>
      <c r="J27" s="265">
        <v>74</v>
      </c>
      <c r="K27" s="267">
        <v>46</v>
      </c>
      <c r="L27" s="267">
        <v>62</v>
      </c>
      <c r="M27" s="267">
        <v>71</v>
      </c>
      <c r="N27" s="267">
        <v>74</v>
      </c>
      <c r="O27" s="271">
        <v>45</v>
      </c>
      <c r="P27" s="271">
        <v>63</v>
      </c>
      <c r="Q27" s="271">
        <v>55</v>
      </c>
      <c r="R27" s="271">
        <v>83</v>
      </c>
      <c r="S27" s="272">
        <v>56</v>
      </c>
      <c r="T27" s="272">
        <v>63</v>
      </c>
      <c r="U27" s="272">
        <v>74</v>
      </c>
      <c r="V27" s="272">
        <v>92</v>
      </c>
      <c r="W27" s="272">
        <v>48</v>
      </c>
      <c r="X27" s="272">
        <v>46</v>
      </c>
      <c r="Y27" s="272">
        <v>50</v>
      </c>
      <c r="Z27" s="272">
        <v>57</v>
      </c>
      <c r="AA27" s="269">
        <v>27</v>
      </c>
      <c r="AB27" s="269">
        <v>24</v>
      </c>
      <c r="AC27" s="269">
        <v>32</v>
      </c>
      <c r="AD27" s="269">
        <v>42</v>
      </c>
      <c r="AE27" s="267">
        <v>26</v>
      </c>
      <c r="AF27" s="267">
        <v>32</v>
      </c>
      <c r="AG27" s="267">
        <v>31</v>
      </c>
      <c r="AH27" s="267">
        <v>44</v>
      </c>
      <c r="AI27" s="267">
        <v>30.913134999999997</v>
      </c>
      <c r="AJ27" s="267">
        <v>39.222062999999999</v>
      </c>
      <c r="AK27" s="267">
        <v>41.775901669999996</v>
      </c>
      <c r="AL27" s="267">
        <v>57.299203999999996</v>
      </c>
      <c r="AM27" s="267">
        <v>40.587429</v>
      </c>
      <c r="AN27" s="267">
        <v>42.898501999999993</v>
      </c>
      <c r="AO27" s="267">
        <v>45.942614999999996</v>
      </c>
      <c r="AP27" s="267">
        <v>56.279528069999991</v>
      </c>
      <c r="AQ27" s="267">
        <v>47.536791999999998</v>
      </c>
      <c r="AR27" s="267">
        <v>57.1285752</v>
      </c>
      <c r="AS27" s="267">
        <v>60.937347000000003</v>
      </c>
      <c r="AT27" s="267">
        <v>75.369849000000002</v>
      </c>
      <c r="AU27" s="267">
        <v>61.060027419999997</v>
      </c>
      <c r="AV27" s="267">
        <v>40.086156400000007</v>
      </c>
      <c r="AW27" s="267">
        <v>69.397126189999994</v>
      </c>
      <c r="AX27" s="267">
        <v>79.720689059999998</v>
      </c>
      <c r="AY27" s="267">
        <v>60.864165080000006</v>
      </c>
      <c r="AZ27" s="267">
        <v>67.909943670000004</v>
      </c>
      <c r="BA27" s="267">
        <v>73.612017930000007</v>
      </c>
      <c r="BB27" s="267">
        <v>82.280761619999993</v>
      </c>
      <c r="BC27" s="267">
        <v>58.315902430000001</v>
      </c>
      <c r="BD27" s="267">
        <v>52.559665100000004</v>
      </c>
      <c r="BE27" s="267">
        <v>54.770126480000002</v>
      </c>
      <c r="BF27" s="267">
        <v>78.760024789999989</v>
      </c>
      <c r="BG27" s="267">
        <v>42.259798230000001</v>
      </c>
      <c r="BH27" s="267">
        <v>68.077132820000003</v>
      </c>
      <c r="BI27" s="267">
        <v>60.699492219999996</v>
      </c>
      <c r="BJ27" s="267">
        <v>66.94086471</v>
      </c>
      <c r="BK27" s="267">
        <v>61.234602559999999</v>
      </c>
      <c r="BL27" s="267">
        <v>62.785451280000004</v>
      </c>
      <c r="BM27" s="267">
        <v>62.511608050000007</v>
      </c>
      <c r="BN27" s="267">
        <v>75.653440969999991</v>
      </c>
      <c r="BO27" s="267">
        <v>67.991185189999996</v>
      </c>
      <c r="BP27" s="267">
        <v>66.599350090000002</v>
      </c>
      <c r="BQ27" s="267">
        <v>68.179362580000003</v>
      </c>
      <c r="BR27" s="267">
        <f t="shared" si="6"/>
        <v>186.53166189000001</v>
      </c>
      <c r="BS27" s="267">
        <f t="shared" si="7"/>
        <v>202.76989785999999</v>
      </c>
      <c r="BT27" s="267">
        <f t="shared" si="34"/>
        <v>125</v>
      </c>
      <c r="BU27" s="267">
        <f t="shared" si="35"/>
        <v>133</v>
      </c>
      <c r="BV27" s="267">
        <f t="shared" si="36"/>
        <v>169.21030367</v>
      </c>
      <c r="BW27" s="267">
        <f t="shared" si="37"/>
        <v>185.70807406999998</v>
      </c>
      <c r="BX27" s="267">
        <f t="shared" si="42"/>
        <v>240.97256319999997</v>
      </c>
      <c r="BY27" s="267">
        <f t="shared" si="43"/>
        <v>250.26399907000001</v>
      </c>
      <c r="BZ27" s="267">
        <f>AY27+AZ27+BA27+BB27</f>
        <v>284.66688829999998</v>
      </c>
      <c r="CA27" s="267">
        <f t="shared" si="2"/>
        <v>244.40571879999999</v>
      </c>
      <c r="CB27" s="267">
        <f t="shared" si="31"/>
        <v>237.97728798</v>
      </c>
      <c r="CC27" s="267">
        <f t="shared" si="15"/>
        <v>262.18510286000003</v>
      </c>
    </row>
    <row r="28" spans="1:294" ht="20" customHeight="1">
      <c r="A28" s="126">
        <v>20</v>
      </c>
      <c r="B28" s="520" t="str">
        <f>IF('1'!$A$1=1,D28,F28)</f>
        <v>Ireland</v>
      </c>
      <c r="C28" s="128"/>
      <c r="D28" s="356" t="s">
        <v>332</v>
      </c>
      <c r="E28" s="346"/>
      <c r="F28" s="432" t="s">
        <v>105</v>
      </c>
      <c r="G28" s="435">
        <v>21</v>
      </c>
      <c r="H28" s="265">
        <v>25</v>
      </c>
      <c r="I28" s="265">
        <v>31</v>
      </c>
      <c r="J28" s="265">
        <v>33</v>
      </c>
      <c r="K28" s="267">
        <v>32</v>
      </c>
      <c r="L28" s="267">
        <v>40</v>
      </c>
      <c r="M28" s="267">
        <v>57</v>
      </c>
      <c r="N28" s="267">
        <v>39</v>
      </c>
      <c r="O28" s="271">
        <v>30</v>
      </c>
      <c r="P28" s="271">
        <v>38</v>
      </c>
      <c r="Q28" s="271">
        <v>36</v>
      </c>
      <c r="R28" s="271">
        <v>48</v>
      </c>
      <c r="S28" s="272">
        <v>35</v>
      </c>
      <c r="T28" s="272">
        <v>47</v>
      </c>
      <c r="U28" s="272">
        <v>62</v>
      </c>
      <c r="V28" s="272">
        <v>47</v>
      </c>
      <c r="W28" s="272">
        <v>38</v>
      </c>
      <c r="X28" s="272">
        <v>32</v>
      </c>
      <c r="Y28" s="272">
        <v>28</v>
      </c>
      <c r="Z28" s="272">
        <v>35</v>
      </c>
      <c r="AA28" s="269">
        <v>19</v>
      </c>
      <c r="AB28" s="269">
        <v>19</v>
      </c>
      <c r="AC28" s="269">
        <v>16</v>
      </c>
      <c r="AD28" s="269">
        <v>21</v>
      </c>
      <c r="AE28" s="267">
        <v>20</v>
      </c>
      <c r="AF28" s="267">
        <v>22</v>
      </c>
      <c r="AG28" s="267">
        <v>21</v>
      </c>
      <c r="AH28" s="267">
        <v>22</v>
      </c>
      <c r="AI28" s="267">
        <v>20.553948000000002</v>
      </c>
      <c r="AJ28" s="267">
        <v>26.319457</v>
      </c>
      <c r="AK28" s="267">
        <v>28.874454809999996</v>
      </c>
      <c r="AL28" s="267">
        <v>37.624895000000002</v>
      </c>
      <c r="AM28" s="267">
        <v>33.489319000000002</v>
      </c>
      <c r="AN28" s="267">
        <v>35.753440000000005</v>
      </c>
      <c r="AO28" s="267">
        <v>36.975135000000002</v>
      </c>
      <c r="AP28" s="267">
        <v>37.049697449999996</v>
      </c>
      <c r="AQ28" s="267">
        <v>38.231603999999997</v>
      </c>
      <c r="AR28" s="267">
        <v>42.14764357</v>
      </c>
      <c r="AS28" s="267">
        <v>45.143031000000001</v>
      </c>
      <c r="AT28" s="267">
        <v>43.732766000000005</v>
      </c>
      <c r="AU28" s="267">
        <v>56.905186060000005</v>
      </c>
      <c r="AV28" s="267">
        <v>48.043312139999998</v>
      </c>
      <c r="AW28" s="267">
        <v>50.430537899999997</v>
      </c>
      <c r="AX28" s="267">
        <v>53.748341110000005</v>
      </c>
      <c r="AY28" s="267">
        <v>47.155060880000008</v>
      </c>
      <c r="AZ28" s="267">
        <v>55.196079269999998</v>
      </c>
      <c r="BA28" s="267">
        <v>62.667944950000006</v>
      </c>
      <c r="BB28" s="267">
        <v>66.288375729999998</v>
      </c>
      <c r="BC28" s="267">
        <v>38.885589869999997</v>
      </c>
      <c r="BD28" s="267">
        <v>27.512715310000001</v>
      </c>
      <c r="BE28" s="267">
        <v>37.101343150000005</v>
      </c>
      <c r="BF28" s="267">
        <v>43.516832020000003</v>
      </c>
      <c r="BG28" s="267">
        <v>39.512722199999999</v>
      </c>
      <c r="BH28" s="267">
        <v>48.13720335</v>
      </c>
      <c r="BI28" s="267">
        <v>51.095674340000002</v>
      </c>
      <c r="BJ28" s="267">
        <v>57.117432360000002</v>
      </c>
      <c r="BK28" s="267">
        <v>50.141159639999998</v>
      </c>
      <c r="BL28" s="267">
        <v>55.847801249999996</v>
      </c>
      <c r="BM28" s="267">
        <v>69.254419159999998</v>
      </c>
      <c r="BN28" s="267">
        <v>70.457018980000001</v>
      </c>
      <c r="BO28" s="267">
        <v>57.805710110000007</v>
      </c>
      <c r="BP28" s="267">
        <v>59.355642590000002</v>
      </c>
      <c r="BQ28" s="267">
        <v>66.61584357000001</v>
      </c>
      <c r="BR28" s="267">
        <f t="shared" si="6"/>
        <v>175.24338004999998</v>
      </c>
      <c r="BS28" s="267">
        <f t="shared" si="7"/>
        <v>183.77719627000002</v>
      </c>
      <c r="BT28" s="267">
        <f t="shared" si="34"/>
        <v>75</v>
      </c>
      <c r="BU28" s="267">
        <f t="shared" si="35"/>
        <v>85</v>
      </c>
      <c r="BV28" s="267">
        <f t="shared" si="36"/>
        <v>113.37275481</v>
      </c>
      <c r="BW28" s="267">
        <f t="shared" si="37"/>
        <v>143.26759145</v>
      </c>
      <c r="BX28" s="267">
        <f t="shared" si="42"/>
        <v>169.25504457</v>
      </c>
      <c r="BY28" s="267">
        <f t="shared" si="43"/>
        <v>209.12737721000002</v>
      </c>
      <c r="BZ28" s="267">
        <f>AY28+AZ28+BA28+BB28</f>
        <v>231.30746083000002</v>
      </c>
      <c r="CA28" s="267">
        <f>BC28+BD28+BE28+BF28</f>
        <v>147.01648034999999</v>
      </c>
      <c r="CB28" s="267">
        <f t="shared" si="31"/>
        <v>195.86303225</v>
      </c>
      <c r="CC28" s="267">
        <f t="shared" si="15"/>
        <v>245.70039902999997</v>
      </c>
    </row>
    <row r="29" spans="1:294" ht="20" customHeight="1">
      <c r="A29" s="126">
        <v>21</v>
      </c>
      <c r="B29" s="520" t="str">
        <f>IF('1'!$A$1=1,D29,F29)</f>
        <v>Latvia</v>
      </c>
      <c r="C29" s="128"/>
      <c r="D29" s="357" t="s">
        <v>329</v>
      </c>
      <c r="E29" s="346"/>
      <c r="F29" s="432" t="s">
        <v>100</v>
      </c>
      <c r="G29" s="435">
        <v>11</v>
      </c>
      <c r="H29" s="265">
        <v>18</v>
      </c>
      <c r="I29" s="265">
        <v>18</v>
      </c>
      <c r="J29" s="265">
        <v>18</v>
      </c>
      <c r="K29" s="267">
        <v>14</v>
      </c>
      <c r="L29" s="267">
        <v>17</v>
      </c>
      <c r="M29" s="267">
        <v>19</v>
      </c>
      <c r="N29" s="267">
        <v>22</v>
      </c>
      <c r="O29" s="271">
        <v>19</v>
      </c>
      <c r="P29" s="271">
        <v>18</v>
      </c>
      <c r="Q29" s="271">
        <v>19</v>
      </c>
      <c r="R29" s="271">
        <v>30</v>
      </c>
      <c r="S29" s="272">
        <v>28</v>
      </c>
      <c r="T29" s="272">
        <v>17</v>
      </c>
      <c r="U29" s="272">
        <v>21</v>
      </c>
      <c r="V29" s="272">
        <v>27</v>
      </c>
      <c r="W29" s="272">
        <v>18</v>
      </c>
      <c r="X29" s="272">
        <v>18</v>
      </c>
      <c r="Y29" s="272">
        <v>21</v>
      </c>
      <c r="Z29" s="272">
        <v>22</v>
      </c>
      <c r="AA29" s="269">
        <v>15</v>
      </c>
      <c r="AB29" s="269">
        <v>18</v>
      </c>
      <c r="AC29" s="269">
        <v>22</v>
      </c>
      <c r="AD29" s="269">
        <v>23</v>
      </c>
      <c r="AE29" s="267">
        <v>22</v>
      </c>
      <c r="AF29" s="267">
        <v>23</v>
      </c>
      <c r="AG29" s="267">
        <v>29</v>
      </c>
      <c r="AH29" s="267">
        <v>30</v>
      </c>
      <c r="AI29" s="267">
        <v>25.613167999999998</v>
      </c>
      <c r="AJ29" s="267">
        <v>33.277820999999996</v>
      </c>
      <c r="AK29" s="267">
        <v>32.424267919999998</v>
      </c>
      <c r="AL29" s="267">
        <v>45.305304000000007</v>
      </c>
      <c r="AM29" s="267">
        <v>32.269737999999997</v>
      </c>
      <c r="AN29" s="267">
        <v>34.887089000000003</v>
      </c>
      <c r="AO29" s="267">
        <v>35</v>
      </c>
      <c r="AP29" s="267">
        <v>42.203142710000002</v>
      </c>
      <c r="AQ29" s="267">
        <v>38.650408999999996</v>
      </c>
      <c r="AR29" s="267">
        <v>37.091745420000002</v>
      </c>
      <c r="AS29" s="267">
        <v>36.261440999999998</v>
      </c>
      <c r="AT29" s="267">
        <v>45.729531000000001</v>
      </c>
      <c r="AU29" s="267">
        <v>33.352215709999996</v>
      </c>
      <c r="AV29" s="267">
        <v>31.88734762</v>
      </c>
      <c r="AW29" s="267">
        <v>36.774729640000004</v>
      </c>
      <c r="AX29" s="267">
        <v>50.487854010000007</v>
      </c>
      <c r="AY29" s="267">
        <v>35.442773840000001</v>
      </c>
      <c r="AZ29" s="267">
        <v>44.740211349999996</v>
      </c>
      <c r="BA29" s="267">
        <v>55.186880280000004</v>
      </c>
      <c r="BB29" s="267">
        <v>60.547893280000004</v>
      </c>
      <c r="BC29" s="267">
        <v>39.257679429999996</v>
      </c>
      <c r="BD29" s="267">
        <v>39.549542049999999</v>
      </c>
      <c r="BE29" s="267">
        <v>65.633318029999998</v>
      </c>
      <c r="BF29" s="267">
        <v>82.414371029999998</v>
      </c>
      <c r="BG29" s="267">
        <v>64.957487520000001</v>
      </c>
      <c r="BH29" s="267">
        <v>64.582173339999997</v>
      </c>
      <c r="BI29" s="267">
        <v>57.954858789999996</v>
      </c>
      <c r="BJ29" s="267">
        <v>100.68003627</v>
      </c>
      <c r="BK29" s="267">
        <v>52.645194329999995</v>
      </c>
      <c r="BL29" s="267">
        <v>47.966901150000005</v>
      </c>
      <c r="BM29" s="267">
        <v>44.027390769999997</v>
      </c>
      <c r="BN29" s="267">
        <v>50.775455790000002</v>
      </c>
      <c r="BO29" s="267">
        <v>50.303443950000002</v>
      </c>
      <c r="BP29" s="267">
        <v>58.961309610000001</v>
      </c>
      <c r="BQ29" s="267">
        <v>49.746704090000009</v>
      </c>
      <c r="BR29" s="267">
        <f t="shared" si="6"/>
        <v>144.63948625</v>
      </c>
      <c r="BS29" s="267">
        <f t="shared" si="7"/>
        <v>159.01145765000001</v>
      </c>
      <c r="BT29" s="267">
        <f>AA29+AB29+AC29+AD29</f>
        <v>78</v>
      </c>
      <c r="BU29" s="267">
        <f>AE29+AF29+AG29+AH29</f>
        <v>104</v>
      </c>
      <c r="BV29" s="267">
        <f>AI29+AJ29+AK29+AL29</f>
        <v>136.62056092</v>
      </c>
      <c r="BW29" s="267">
        <f>AM29+AN29+AO29+AP29</f>
        <v>144.35996971</v>
      </c>
      <c r="BX29" s="267">
        <f>AQ29+AR29+AS29+AT29</f>
        <v>157.73312641999999</v>
      </c>
      <c r="BY29" s="267">
        <f>AU29+AV29+AW29+AX29</f>
        <v>152.50214698000002</v>
      </c>
      <c r="BZ29" s="267">
        <f t="shared" ref="BZ29" si="44">AY29+AZ29+BA29+BB29</f>
        <v>195.91775875000002</v>
      </c>
      <c r="CA29" s="267">
        <f>BC29+BD29+BE29+BF29</f>
        <v>226.85491053999999</v>
      </c>
      <c r="CB29" s="267">
        <f t="shared" si="31"/>
        <v>288.17455591999999</v>
      </c>
      <c r="CC29" s="267">
        <f t="shared" si="15"/>
        <v>195.41494204</v>
      </c>
    </row>
    <row r="30" spans="1:294" ht="20" customHeight="1">
      <c r="A30" s="126">
        <v>22</v>
      </c>
      <c r="B30" s="520" t="str">
        <f>IF('1'!$A$1=1,D30,F30)</f>
        <v>Estonia</v>
      </c>
      <c r="C30" s="128"/>
      <c r="D30" s="357" t="s">
        <v>313</v>
      </c>
      <c r="E30" s="346"/>
      <c r="F30" s="432" t="s">
        <v>101</v>
      </c>
      <c r="G30" s="435">
        <v>29</v>
      </c>
      <c r="H30" s="265">
        <v>27</v>
      </c>
      <c r="I30" s="265">
        <v>31</v>
      </c>
      <c r="J30" s="265">
        <v>30</v>
      </c>
      <c r="K30" s="267">
        <v>22</v>
      </c>
      <c r="L30" s="267">
        <v>22</v>
      </c>
      <c r="M30" s="267">
        <v>24</v>
      </c>
      <c r="N30" s="267">
        <v>33</v>
      </c>
      <c r="O30" s="271">
        <v>19</v>
      </c>
      <c r="P30" s="271">
        <v>26</v>
      </c>
      <c r="Q30" s="271">
        <v>21</v>
      </c>
      <c r="R30" s="271">
        <v>28</v>
      </c>
      <c r="S30" s="272">
        <v>19</v>
      </c>
      <c r="T30" s="272">
        <v>23</v>
      </c>
      <c r="U30" s="272">
        <v>26</v>
      </c>
      <c r="V30" s="272">
        <v>23</v>
      </c>
      <c r="W30" s="272">
        <v>19</v>
      </c>
      <c r="X30" s="272">
        <v>19</v>
      </c>
      <c r="Y30" s="272">
        <v>13</v>
      </c>
      <c r="Z30" s="272">
        <v>26</v>
      </c>
      <c r="AA30" s="269">
        <v>23</v>
      </c>
      <c r="AB30" s="269">
        <v>23</v>
      </c>
      <c r="AC30" s="269">
        <v>15</v>
      </c>
      <c r="AD30" s="269">
        <v>15</v>
      </c>
      <c r="AE30" s="267">
        <v>16</v>
      </c>
      <c r="AF30" s="267">
        <v>18</v>
      </c>
      <c r="AG30" s="267">
        <v>16</v>
      </c>
      <c r="AH30" s="267">
        <v>15</v>
      </c>
      <c r="AI30" s="267">
        <v>15.269495999999998</v>
      </c>
      <c r="AJ30" s="267">
        <v>18.071593</v>
      </c>
      <c r="AK30" s="267">
        <v>23.515555899999999</v>
      </c>
      <c r="AL30" s="267">
        <v>23.929400999999999</v>
      </c>
      <c r="AM30" s="267">
        <v>22.733148</v>
      </c>
      <c r="AN30" s="267">
        <v>23.509888999999998</v>
      </c>
      <c r="AO30" s="267">
        <v>24.538235</v>
      </c>
      <c r="AP30" s="267">
        <v>22.111486559999999</v>
      </c>
      <c r="AQ30" s="267">
        <v>21.737202</v>
      </c>
      <c r="AR30" s="267">
        <v>28.254507310000001</v>
      </c>
      <c r="AS30" s="267">
        <v>47.561604000000003</v>
      </c>
      <c r="AT30" s="267">
        <v>41.949114999999999</v>
      </c>
      <c r="AU30" s="267">
        <v>40.749224139999995</v>
      </c>
      <c r="AV30" s="267">
        <v>52.727861859999997</v>
      </c>
      <c r="AW30" s="267">
        <v>42.045853389999998</v>
      </c>
      <c r="AX30" s="267">
        <v>40.558579210000005</v>
      </c>
      <c r="AY30" s="267">
        <v>36.831053679999997</v>
      </c>
      <c r="AZ30" s="267">
        <v>46.096037570000007</v>
      </c>
      <c r="BA30" s="267">
        <v>42.184813930000004</v>
      </c>
      <c r="BB30" s="267">
        <v>40.785990300000002</v>
      </c>
      <c r="BC30" s="267">
        <v>22.849604079999999</v>
      </c>
      <c r="BD30" s="267">
        <v>16.083781909999999</v>
      </c>
      <c r="BE30" s="267">
        <v>21.92346336</v>
      </c>
      <c r="BF30" s="267">
        <v>31.421186939999998</v>
      </c>
      <c r="BG30" s="267">
        <v>28.820573839999998</v>
      </c>
      <c r="BH30" s="267">
        <v>30.461040799999999</v>
      </c>
      <c r="BI30" s="267">
        <v>33.104108549999999</v>
      </c>
      <c r="BJ30" s="267">
        <v>34.984117130000001</v>
      </c>
      <c r="BK30" s="267">
        <v>32.91879917</v>
      </c>
      <c r="BL30" s="267">
        <v>30.08681052</v>
      </c>
      <c r="BM30" s="267">
        <v>28.052904999999999</v>
      </c>
      <c r="BN30" s="267">
        <v>30.12945216</v>
      </c>
      <c r="BO30" s="267">
        <v>26.630955710000002</v>
      </c>
      <c r="BP30" s="267">
        <v>39.380840249999999</v>
      </c>
      <c r="BQ30" s="267">
        <v>33.343385819999995</v>
      </c>
      <c r="BR30" s="267">
        <f t="shared" si="6"/>
        <v>91.058514689999996</v>
      </c>
      <c r="BS30" s="267">
        <f t="shared" si="7"/>
        <v>99.355181779999995</v>
      </c>
      <c r="BT30" s="267">
        <f t="shared" si="8"/>
        <v>76</v>
      </c>
      <c r="BU30" s="267">
        <f t="shared" si="9"/>
        <v>65</v>
      </c>
      <c r="BV30" s="267">
        <f t="shared" si="10"/>
        <v>80.786045899999991</v>
      </c>
      <c r="BW30" s="267">
        <f t="shared" si="11"/>
        <v>92.892758560000004</v>
      </c>
      <c r="BX30" s="267">
        <f t="shared" ref="BX30:BX36" si="45">AQ30+AR30+AS30+AT30</f>
        <v>139.50242831</v>
      </c>
      <c r="BY30" s="267">
        <f t="shared" ref="BY30:BY36" si="46">AU30+AV30+AW30+AX30</f>
        <v>176.08151859999998</v>
      </c>
      <c r="BZ30" s="267">
        <f t="shared" ref="BZ30" si="47">AY30+AZ30+BA30+BB30</f>
        <v>165.89789548000002</v>
      </c>
      <c r="CA30" s="267">
        <f t="shared" si="2"/>
        <v>92.278036289999989</v>
      </c>
      <c r="CB30" s="267">
        <f t="shared" si="14"/>
        <v>127.36984031999999</v>
      </c>
      <c r="CC30" s="267">
        <f t="shared" si="15"/>
        <v>121.18796685</v>
      </c>
    </row>
    <row r="31" spans="1:294" ht="20" customHeight="1">
      <c r="A31" s="126">
        <v>23</v>
      </c>
      <c r="B31" s="520" t="str">
        <f>IF('1'!$A$1=1,D31,F31)</f>
        <v>Croatia</v>
      </c>
      <c r="C31" s="128"/>
      <c r="D31" s="356" t="s">
        <v>314</v>
      </c>
      <c r="E31" s="346"/>
      <c r="F31" s="432" t="s">
        <v>107</v>
      </c>
      <c r="G31" s="435">
        <v>7</v>
      </c>
      <c r="H31" s="265">
        <v>12</v>
      </c>
      <c r="I31" s="265">
        <v>12</v>
      </c>
      <c r="J31" s="265">
        <v>20</v>
      </c>
      <c r="K31" s="267">
        <v>11</v>
      </c>
      <c r="L31" s="267">
        <v>13</v>
      </c>
      <c r="M31" s="267">
        <v>15</v>
      </c>
      <c r="N31" s="267">
        <v>13</v>
      </c>
      <c r="O31" s="271">
        <v>12</v>
      </c>
      <c r="P31" s="271">
        <v>16</v>
      </c>
      <c r="Q31" s="271">
        <v>17</v>
      </c>
      <c r="R31" s="271">
        <v>24</v>
      </c>
      <c r="S31" s="272">
        <v>11</v>
      </c>
      <c r="T31" s="272">
        <v>7</v>
      </c>
      <c r="U31" s="272">
        <v>7</v>
      </c>
      <c r="V31" s="272">
        <v>11</v>
      </c>
      <c r="W31" s="272">
        <v>21</v>
      </c>
      <c r="X31" s="272">
        <v>6</v>
      </c>
      <c r="Y31" s="272">
        <v>6</v>
      </c>
      <c r="Z31" s="272">
        <v>15</v>
      </c>
      <c r="AA31" s="269">
        <v>3</v>
      </c>
      <c r="AB31" s="269">
        <v>5</v>
      </c>
      <c r="AC31" s="269">
        <v>4</v>
      </c>
      <c r="AD31" s="269">
        <v>4</v>
      </c>
      <c r="AE31" s="267">
        <v>5</v>
      </c>
      <c r="AF31" s="267">
        <v>5</v>
      </c>
      <c r="AG31" s="267">
        <v>6</v>
      </c>
      <c r="AH31" s="267">
        <v>14</v>
      </c>
      <c r="AI31" s="267">
        <v>5.2207350000000003</v>
      </c>
      <c r="AJ31" s="267">
        <v>8.8696310000000018</v>
      </c>
      <c r="AK31" s="267">
        <v>6.25546077</v>
      </c>
      <c r="AL31" s="267">
        <v>10</v>
      </c>
      <c r="AM31" s="267">
        <v>8.4282299999999992</v>
      </c>
      <c r="AN31" s="267">
        <v>10.587657999999999</v>
      </c>
      <c r="AO31" s="267">
        <v>12</v>
      </c>
      <c r="AP31" s="267">
        <v>14.335929759999999</v>
      </c>
      <c r="AQ31" s="267">
        <v>8.8803579999999993</v>
      </c>
      <c r="AR31" s="267">
        <v>15.220531680000001</v>
      </c>
      <c r="AS31" s="267">
        <v>11.565058000000001</v>
      </c>
      <c r="AT31" s="267">
        <v>15.822253</v>
      </c>
      <c r="AU31" s="267">
        <v>11.647636139999999</v>
      </c>
      <c r="AV31" s="267">
        <v>17.37479557</v>
      </c>
      <c r="AW31" s="267">
        <v>10.72577461</v>
      </c>
      <c r="AX31" s="267">
        <v>12.740195739999999</v>
      </c>
      <c r="AY31" s="267">
        <v>17.877150870000001</v>
      </c>
      <c r="AZ31" s="267">
        <v>14.52691036</v>
      </c>
      <c r="BA31" s="267">
        <v>15.157974589999998</v>
      </c>
      <c r="BB31" s="267">
        <v>19.493653979999998</v>
      </c>
      <c r="BC31" s="267">
        <v>14.465860939999999</v>
      </c>
      <c r="BD31" s="267">
        <v>13.74493251</v>
      </c>
      <c r="BE31" s="267">
        <v>20.521497490000002</v>
      </c>
      <c r="BF31" s="267">
        <v>18.767195450000003</v>
      </c>
      <c r="BG31" s="267">
        <v>10.56830137</v>
      </c>
      <c r="BH31" s="267">
        <v>26.391884699999999</v>
      </c>
      <c r="BI31" s="267">
        <v>19.767480110000001</v>
      </c>
      <c r="BJ31" s="267">
        <v>25.407759599999999</v>
      </c>
      <c r="BK31" s="267">
        <v>16.414181249999999</v>
      </c>
      <c r="BL31" s="267">
        <v>25.437347750000001</v>
      </c>
      <c r="BM31" s="267">
        <v>39.067912129999996</v>
      </c>
      <c r="BN31" s="267">
        <v>31.592489839999999</v>
      </c>
      <c r="BO31" s="267">
        <v>23.10746125</v>
      </c>
      <c r="BP31" s="267">
        <v>22.712207129999999</v>
      </c>
      <c r="BQ31" s="267">
        <v>18.266240420000003</v>
      </c>
      <c r="BR31" s="267">
        <f t="shared" si="6"/>
        <v>80.919441129999996</v>
      </c>
      <c r="BS31" s="267">
        <f t="shared" si="7"/>
        <v>64.085908799999999</v>
      </c>
      <c r="BT31" s="267">
        <f t="shared" si="8"/>
        <v>16</v>
      </c>
      <c r="BU31" s="267">
        <f t="shared" si="9"/>
        <v>30</v>
      </c>
      <c r="BV31" s="267">
        <f t="shared" si="10"/>
        <v>30.345826770000002</v>
      </c>
      <c r="BW31" s="267">
        <f t="shared" si="11"/>
        <v>45.351817759999996</v>
      </c>
      <c r="BX31" s="267">
        <f>AQ31+AR31+AS31+AT31</f>
        <v>51.488200680000006</v>
      </c>
      <c r="BY31" s="267">
        <f>AU31+AV31+AW31+AX31</f>
        <v>52.488402059999999</v>
      </c>
      <c r="BZ31" s="267">
        <f t="shared" ref="BZ31:BZ36" si="48">AY31+AZ31+BA31+BB31</f>
        <v>67.05568980000001</v>
      </c>
      <c r="CA31" s="267">
        <f t="shared" si="2"/>
        <v>67.499486390000001</v>
      </c>
      <c r="CB31" s="267">
        <f t="shared" si="14"/>
        <v>82.135425779999991</v>
      </c>
      <c r="CC31" s="267">
        <f t="shared" si="15"/>
        <v>112.51193096999999</v>
      </c>
    </row>
    <row r="32" spans="1:294" ht="20" customHeight="1">
      <c r="A32" s="126">
        <v>24</v>
      </c>
      <c r="B32" s="520" t="str">
        <f>IF('1'!$A$1=1,D32,F32)</f>
        <v>Portugal</v>
      </c>
      <c r="C32" s="128"/>
      <c r="D32" s="357" t="s">
        <v>331</v>
      </c>
      <c r="E32" s="346"/>
      <c r="F32" s="432" t="s">
        <v>99</v>
      </c>
      <c r="G32" s="435">
        <v>7</v>
      </c>
      <c r="H32" s="265">
        <v>7</v>
      </c>
      <c r="I32" s="265">
        <v>11</v>
      </c>
      <c r="J32" s="265">
        <v>14</v>
      </c>
      <c r="K32" s="267">
        <v>10</v>
      </c>
      <c r="L32" s="267">
        <v>13</v>
      </c>
      <c r="M32" s="267">
        <v>14</v>
      </c>
      <c r="N32" s="267">
        <v>17</v>
      </c>
      <c r="O32" s="271">
        <v>13</v>
      </c>
      <c r="P32" s="271">
        <v>16</v>
      </c>
      <c r="Q32" s="271">
        <v>14</v>
      </c>
      <c r="R32" s="271">
        <v>15</v>
      </c>
      <c r="S32" s="272">
        <v>10</v>
      </c>
      <c r="T32" s="272">
        <v>15</v>
      </c>
      <c r="U32" s="272">
        <v>19</v>
      </c>
      <c r="V32" s="272">
        <v>19</v>
      </c>
      <c r="W32" s="272">
        <v>12</v>
      </c>
      <c r="X32" s="272">
        <v>10</v>
      </c>
      <c r="Y32" s="272">
        <v>15</v>
      </c>
      <c r="Z32" s="272">
        <v>14</v>
      </c>
      <c r="AA32" s="269">
        <v>8</v>
      </c>
      <c r="AB32" s="269">
        <v>8</v>
      </c>
      <c r="AC32" s="269">
        <v>9</v>
      </c>
      <c r="AD32" s="269">
        <v>8</v>
      </c>
      <c r="AE32" s="267">
        <v>10</v>
      </c>
      <c r="AF32" s="267">
        <v>7</v>
      </c>
      <c r="AG32" s="267">
        <v>11</v>
      </c>
      <c r="AH32" s="267">
        <v>8</v>
      </c>
      <c r="AI32" s="267">
        <v>8.7185810000000004</v>
      </c>
      <c r="AJ32" s="267">
        <v>9.7850580000000011</v>
      </c>
      <c r="AK32" s="267">
        <v>13.18196783</v>
      </c>
      <c r="AL32" s="267">
        <v>13.374368</v>
      </c>
      <c r="AM32" s="267">
        <v>12.136728999999999</v>
      </c>
      <c r="AN32" s="267">
        <v>11.668274000000002</v>
      </c>
      <c r="AO32" s="267">
        <v>11.914401000000002</v>
      </c>
      <c r="AP32" s="267">
        <v>11.002666639999999</v>
      </c>
      <c r="AQ32" s="267">
        <v>13.679157999999999</v>
      </c>
      <c r="AR32" s="267">
        <v>11.47729326</v>
      </c>
      <c r="AS32" s="267">
        <v>16.578619999999997</v>
      </c>
      <c r="AT32" s="267">
        <v>21.240639999999999</v>
      </c>
      <c r="AU32" s="267">
        <v>12.76803215</v>
      </c>
      <c r="AV32" s="267">
        <v>9.4180854800000002</v>
      </c>
      <c r="AW32" s="267">
        <v>15.668408809999999</v>
      </c>
      <c r="AX32" s="267">
        <v>19.072682560000001</v>
      </c>
      <c r="AY32" s="267">
        <v>18.580566130000001</v>
      </c>
      <c r="AZ32" s="267">
        <v>19.038614750000001</v>
      </c>
      <c r="BA32" s="267">
        <v>18.245567129999998</v>
      </c>
      <c r="BB32" s="267">
        <v>18.832013279999998</v>
      </c>
      <c r="BC32" s="267">
        <v>13.924572499999998</v>
      </c>
      <c r="BD32" s="267">
        <v>7.6668064200000003</v>
      </c>
      <c r="BE32" s="267">
        <v>12.936052610000001</v>
      </c>
      <c r="BF32" s="267">
        <v>17.147382799999999</v>
      </c>
      <c r="BG32" s="267">
        <v>18.237726200000001</v>
      </c>
      <c r="BH32" s="267">
        <v>13.98137438</v>
      </c>
      <c r="BI32" s="267">
        <v>14.00185055</v>
      </c>
      <c r="BJ32" s="267">
        <v>15.975777899999999</v>
      </c>
      <c r="BK32" s="267">
        <v>15.74680206</v>
      </c>
      <c r="BL32" s="267">
        <v>17.153255219999998</v>
      </c>
      <c r="BM32" s="267">
        <v>17.35822851</v>
      </c>
      <c r="BN32" s="267">
        <v>19.847359730000001</v>
      </c>
      <c r="BO32" s="267">
        <v>19.732818290000001</v>
      </c>
      <c r="BP32" s="267">
        <v>19.424035910000001</v>
      </c>
      <c r="BQ32" s="267">
        <v>18.699153380000002</v>
      </c>
      <c r="BR32" s="267">
        <f t="shared" si="6"/>
        <v>50.258285790000002</v>
      </c>
      <c r="BS32" s="267">
        <f t="shared" si="7"/>
        <v>57.856007579999996</v>
      </c>
      <c r="BT32" s="267">
        <f>AA32+AB32+AC32+AD32</f>
        <v>33</v>
      </c>
      <c r="BU32" s="267">
        <f>AE32+AF32+AG32+AH32</f>
        <v>36</v>
      </c>
      <c r="BV32" s="267">
        <f>AI32+AJ32+AK32+AL32</f>
        <v>45.059974830000002</v>
      </c>
      <c r="BW32" s="267">
        <f>AM32+AN32+AO32+AP32</f>
        <v>46.722070639999998</v>
      </c>
      <c r="BX32" s="267">
        <f>AQ32+AR32+AS32+AT32</f>
        <v>62.975711259999997</v>
      </c>
      <c r="BY32" s="267">
        <f>AU32+AV32+AW32+AX32</f>
        <v>56.927209000000005</v>
      </c>
      <c r="BZ32" s="267">
        <f>AY32+AZ32+BA32+BB32</f>
        <v>74.696761289999998</v>
      </c>
      <c r="CA32" s="267">
        <f>BC32+BD32+BE32+BF32</f>
        <v>51.674814330000004</v>
      </c>
      <c r="CB32" s="267">
        <f>BG32+BH32+BI32+BJ32</f>
        <v>62.19672903</v>
      </c>
      <c r="CC32" s="267">
        <f>BK32+BL32+BM32+BN32</f>
        <v>70.105645519999996</v>
      </c>
    </row>
    <row r="33" spans="1:299" ht="20" customHeight="1">
      <c r="A33" s="126">
        <v>25</v>
      </c>
      <c r="B33" s="520" t="str">
        <f>IF('1'!$A$1=1,D33,F33)</f>
        <v>Luxembourg</v>
      </c>
      <c r="C33" s="128"/>
      <c r="D33" s="357" t="s">
        <v>319</v>
      </c>
      <c r="E33" s="346"/>
      <c r="F33" s="432" t="s">
        <v>110</v>
      </c>
      <c r="G33" s="435">
        <v>10</v>
      </c>
      <c r="H33" s="265">
        <v>7</v>
      </c>
      <c r="I33" s="265">
        <v>6</v>
      </c>
      <c r="J33" s="265">
        <v>5</v>
      </c>
      <c r="K33" s="267">
        <v>6</v>
      </c>
      <c r="L33" s="267">
        <v>8</v>
      </c>
      <c r="M33" s="267">
        <v>19</v>
      </c>
      <c r="N33" s="267">
        <v>11</v>
      </c>
      <c r="O33" s="271">
        <v>8</v>
      </c>
      <c r="P33" s="271">
        <v>8</v>
      </c>
      <c r="Q33" s="271">
        <v>7</v>
      </c>
      <c r="R33" s="271">
        <v>6</v>
      </c>
      <c r="S33" s="272">
        <v>6</v>
      </c>
      <c r="T33" s="272">
        <v>7</v>
      </c>
      <c r="U33" s="272">
        <v>7</v>
      </c>
      <c r="V33" s="272">
        <v>4</v>
      </c>
      <c r="W33" s="272">
        <v>7</v>
      </c>
      <c r="X33" s="272">
        <v>6</v>
      </c>
      <c r="Y33" s="272">
        <v>7</v>
      </c>
      <c r="Z33" s="272">
        <v>9</v>
      </c>
      <c r="AA33" s="269">
        <v>14</v>
      </c>
      <c r="AB33" s="269">
        <v>14</v>
      </c>
      <c r="AC33" s="269">
        <v>7</v>
      </c>
      <c r="AD33" s="269">
        <v>23</v>
      </c>
      <c r="AE33" s="267">
        <v>18</v>
      </c>
      <c r="AF33" s="267">
        <v>14</v>
      </c>
      <c r="AG33" s="267">
        <v>13</v>
      </c>
      <c r="AH33" s="267">
        <v>16</v>
      </c>
      <c r="AI33" s="267">
        <v>12.990875000000001</v>
      </c>
      <c r="AJ33" s="267">
        <v>16.217612000000003</v>
      </c>
      <c r="AK33" s="267">
        <v>20.263164850000003</v>
      </c>
      <c r="AL33" s="267">
        <v>12.738535000000001</v>
      </c>
      <c r="AM33" s="267">
        <v>20.453312999999998</v>
      </c>
      <c r="AN33" s="267">
        <v>16.718893999999999</v>
      </c>
      <c r="AO33" s="267">
        <v>20.589981999999999</v>
      </c>
      <c r="AP33" s="267">
        <v>23.974894459999998</v>
      </c>
      <c r="AQ33" s="267">
        <v>18.225161</v>
      </c>
      <c r="AR33" s="267">
        <v>14.56827663</v>
      </c>
      <c r="AS33" s="267">
        <v>15.389736000000001</v>
      </c>
      <c r="AT33" s="267">
        <v>4.3198239999999997</v>
      </c>
      <c r="AU33" s="267">
        <v>4</v>
      </c>
      <c r="AV33" s="267">
        <v>2.8767473800000003</v>
      </c>
      <c r="AW33" s="267">
        <v>5</v>
      </c>
      <c r="AX33" s="267">
        <v>4.0594510599999998</v>
      </c>
      <c r="AY33" s="267">
        <v>4</v>
      </c>
      <c r="AZ33" s="267">
        <v>5</v>
      </c>
      <c r="BA33" s="267">
        <v>6</v>
      </c>
      <c r="BB33" s="267">
        <v>4.5580554600000003</v>
      </c>
      <c r="BC33" s="267">
        <v>3</v>
      </c>
      <c r="BD33" s="267">
        <v>2</v>
      </c>
      <c r="BE33" s="267">
        <v>3</v>
      </c>
      <c r="BF33" s="267">
        <v>3</v>
      </c>
      <c r="BG33" s="267">
        <v>3.2945045400000001</v>
      </c>
      <c r="BH33" s="267">
        <v>3.72059228</v>
      </c>
      <c r="BI33" s="267">
        <v>3.0908470100000001</v>
      </c>
      <c r="BJ33" s="267">
        <v>2.8711701499999998</v>
      </c>
      <c r="BK33" s="267">
        <v>3.3136064699999999</v>
      </c>
      <c r="BL33" s="267">
        <v>3.1797192000000001</v>
      </c>
      <c r="BM33" s="267">
        <v>4.7685233299999998</v>
      </c>
      <c r="BN33" s="267">
        <v>3.2599713399999999</v>
      </c>
      <c r="BO33" s="267">
        <v>1.9321511599999999</v>
      </c>
      <c r="BP33" s="267">
        <v>40.084347709999996</v>
      </c>
      <c r="BQ33" s="267">
        <v>2.4763294</v>
      </c>
      <c r="BR33" s="267">
        <f t="shared" si="6"/>
        <v>11.261849</v>
      </c>
      <c r="BS33" s="267">
        <f t="shared" si="7"/>
        <v>44.49282826999999</v>
      </c>
      <c r="BT33" s="267">
        <f>AA33+AB33+AC33+AD33</f>
        <v>58</v>
      </c>
      <c r="BU33" s="267">
        <f>AE33+AF33+AG33+AH33</f>
        <v>61</v>
      </c>
      <c r="BV33" s="267">
        <f>AI33+AJ33+AK33+AL33</f>
        <v>62.210186850000007</v>
      </c>
      <c r="BW33" s="267">
        <f>AM33+AN33+AO33+AP33</f>
        <v>81.737083459999994</v>
      </c>
      <c r="BX33" s="267">
        <f>AQ33+AR33+AS33+AT33</f>
        <v>52.502997629999996</v>
      </c>
      <c r="BY33" s="267">
        <f>AU33+AV33+AW33+AX33</f>
        <v>15.936198440000002</v>
      </c>
      <c r="BZ33" s="267">
        <f>AY33+AZ33+BA33+BB33</f>
        <v>19.558055459999999</v>
      </c>
      <c r="CA33" s="267">
        <f>BC33+BD33+BE33+BF33</f>
        <v>11</v>
      </c>
      <c r="CB33" s="267">
        <f>BG33+BH33+BI33+BJ33</f>
        <v>12.97711398</v>
      </c>
      <c r="CC33" s="267">
        <f>BK33+BL33+BM33+BN33</f>
        <v>14.52182034</v>
      </c>
    </row>
    <row r="34" spans="1:299" ht="20" customHeight="1">
      <c r="A34" s="126">
        <v>26</v>
      </c>
      <c r="B34" s="520" t="str">
        <f>IF('1'!$A$1=1,D34,F34)</f>
        <v>Cyprus</v>
      </c>
      <c r="C34" s="128"/>
      <c r="D34" s="357" t="s">
        <v>312</v>
      </c>
      <c r="E34" s="346"/>
      <c r="F34" s="432" t="s">
        <v>103</v>
      </c>
      <c r="G34" s="435">
        <v>5</v>
      </c>
      <c r="H34" s="265">
        <v>9</v>
      </c>
      <c r="I34" s="265">
        <v>8</v>
      </c>
      <c r="J34" s="265">
        <v>69</v>
      </c>
      <c r="K34" s="267">
        <v>57</v>
      </c>
      <c r="L34" s="267">
        <v>12</v>
      </c>
      <c r="M34" s="267">
        <v>19</v>
      </c>
      <c r="N34" s="267">
        <v>56</v>
      </c>
      <c r="O34" s="271">
        <v>9</v>
      </c>
      <c r="P34" s="271">
        <v>32</v>
      </c>
      <c r="Q34" s="271">
        <v>23</v>
      </c>
      <c r="R34" s="271">
        <v>13</v>
      </c>
      <c r="S34" s="272">
        <v>10</v>
      </c>
      <c r="T34" s="272">
        <v>10</v>
      </c>
      <c r="U34" s="272">
        <v>14</v>
      </c>
      <c r="V34" s="272">
        <v>32</v>
      </c>
      <c r="W34" s="272">
        <v>13</v>
      </c>
      <c r="X34" s="272">
        <v>8</v>
      </c>
      <c r="Y34" s="272">
        <v>22</v>
      </c>
      <c r="Z34" s="272">
        <v>7</v>
      </c>
      <c r="AA34" s="269">
        <v>5</v>
      </c>
      <c r="AB34" s="269">
        <v>4</v>
      </c>
      <c r="AC34" s="269">
        <v>3</v>
      </c>
      <c r="AD34" s="269">
        <v>5</v>
      </c>
      <c r="AE34" s="267">
        <v>4</v>
      </c>
      <c r="AF34" s="267">
        <v>5</v>
      </c>
      <c r="AG34" s="267">
        <v>8</v>
      </c>
      <c r="AH34" s="267">
        <v>6</v>
      </c>
      <c r="AI34" s="267">
        <v>7.5580430000000005</v>
      </c>
      <c r="AJ34" s="267">
        <v>3.1994310000000001</v>
      </c>
      <c r="AK34" s="267">
        <v>3.27519334</v>
      </c>
      <c r="AL34" s="267">
        <v>6</v>
      </c>
      <c r="AM34" s="267">
        <v>4.3170150000000005</v>
      </c>
      <c r="AN34" s="267">
        <v>5.6366309999999995</v>
      </c>
      <c r="AO34" s="267">
        <v>6</v>
      </c>
      <c r="AP34" s="267">
        <v>7</v>
      </c>
      <c r="AQ34" s="267">
        <v>4.8715290000000007</v>
      </c>
      <c r="AR34" s="267">
        <v>5</v>
      </c>
      <c r="AS34" s="267">
        <v>5.4505749999999997</v>
      </c>
      <c r="AT34" s="267">
        <v>7.3970690000000001</v>
      </c>
      <c r="AU34" s="267">
        <v>3</v>
      </c>
      <c r="AV34" s="267">
        <v>2</v>
      </c>
      <c r="AW34" s="267">
        <v>5</v>
      </c>
      <c r="AX34" s="267">
        <v>9.4659367000000003</v>
      </c>
      <c r="AY34" s="267">
        <v>5</v>
      </c>
      <c r="AZ34" s="267">
        <v>5</v>
      </c>
      <c r="BA34" s="267">
        <v>10</v>
      </c>
      <c r="BB34" s="267">
        <v>18</v>
      </c>
      <c r="BC34" s="267">
        <v>4</v>
      </c>
      <c r="BD34" s="267">
        <v>1</v>
      </c>
      <c r="BE34" s="267">
        <v>7</v>
      </c>
      <c r="BF34" s="267">
        <v>3</v>
      </c>
      <c r="BG34" s="267">
        <v>3.0262163800000002</v>
      </c>
      <c r="BH34" s="267">
        <v>5.3673186200000007</v>
      </c>
      <c r="BI34" s="267">
        <v>33.673147060000005</v>
      </c>
      <c r="BJ34" s="267">
        <v>5.7702250700000004</v>
      </c>
      <c r="BK34" s="267">
        <v>5.6343209999999999</v>
      </c>
      <c r="BL34" s="267">
        <v>27.80732442</v>
      </c>
      <c r="BM34" s="267">
        <v>44.481054619999995</v>
      </c>
      <c r="BN34" s="267">
        <v>2.7190589900000002</v>
      </c>
      <c r="BO34" s="267">
        <v>2.3669104499999998</v>
      </c>
      <c r="BP34" s="267">
        <v>2.76239517</v>
      </c>
      <c r="BQ34" s="267">
        <v>3.8573810000000002</v>
      </c>
      <c r="BR34" s="267">
        <f t="shared" si="6"/>
        <v>77.922700039999995</v>
      </c>
      <c r="BS34" s="267">
        <f t="shared" si="7"/>
        <v>8.9866866200000004</v>
      </c>
      <c r="BT34" s="267">
        <f>AA34+AB34+AC34+AD34</f>
        <v>17</v>
      </c>
      <c r="BU34" s="267">
        <f>AE34+AF34+AG34+AH34</f>
        <v>23</v>
      </c>
      <c r="BV34" s="267">
        <f>AI34+AJ34+AK34+AL34</f>
        <v>20.03266734</v>
      </c>
      <c r="BW34" s="267">
        <f>AM34+AN34+AO34+AP34</f>
        <v>22.953645999999999</v>
      </c>
      <c r="BX34" s="267">
        <f>AQ34+AR34+AS34+AT34</f>
        <v>22.719172999999998</v>
      </c>
      <c r="BY34" s="267">
        <f>AU34+AV34+AW34+AX34</f>
        <v>19.4659367</v>
      </c>
      <c r="BZ34" s="267">
        <f>AY34+AZ34+BA34+BB34</f>
        <v>38</v>
      </c>
      <c r="CA34" s="267">
        <f t="shared" si="2"/>
        <v>15</v>
      </c>
      <c r="CB34" s="267">
        <f>BG34+BH34+BI34+BJ34</f>
        <v>47.836907130000007</v>
      </c>
      <c r="CC34" s="267">
        <f t="shared" si="15"/>
        <v>80.641759029999989</v>
      </c>
    </row>
    <row r="35" spans="1:299" ht="24.65" customHeight="1">
      <c r="A35" s="126">
        <v>27</v>
      </c>
      <c r="B35" s="520" t="str">
        <f>IF('1'!$A$1=1,D35,F35)</f>
        <v>Malta</v>
      </c>
      <c r="C35" s="128"/>
      <c r="D35" s="359" t="s">
        <v>316</v>
      </c>
      <c r="E35" s="347"/>
      <c r="F35" s="433" t="s">
        <v>108</v>
      </c>
      <c r="G35" s="435">
        <v>3</v>
      </c>
      <c r="H35" s="265">
        <v>4</v>
      </c>
      <c r="I35" s="265">
        <v>4</v>
      </c>
      <c r="J35" s="265">
        <v>2</v>
      </c>
      <c r="K35" s="267">
        <v>2</v>
      </c>
      <c r="L35" s="267">
        <v>3</v>
      </c>
      <c r="M35" s="267">
        <v>3</v>
      </c>
      <c r="N35" s="267">
        <v>4</v>
      </c>
      <c r="O35" s="271">
        <v>1</v>
      </c>
      <c r="P35" s="271">
        <v>1</v>
      </c>
      <c r="Q35" s="271">
        <v>1</v>
      </c>
      <c r="R35" s="271">
        <v>2</v>
      </c>
      <c r="S35" s="272">
        <v>1</v>
      </c>
      <c r="T35" s="272">
        <v>1</v>
      </c>
      <c r="U35" s="272">
        <v>2</v>
      </c>
      <c r="V35" s="272">
        <v>3</v>
      </c>
      <c r="W35" s="272">
        <v>1</v>
      </c>
      <c r="X35" s="272">
        <v>1</v>
      </c>
      <c r="Y35" s="272">
        <v>4</v>
      </c>
      <c r="Z35" s="272">
        <v>1</v>
      </c>
      <c r="AA35" s="269">
        <v>1</v>
      </c>
      <c r="AB35" s="269">
        <v>3</v>
      </c>
      <c r="AC35" s="269">
        <v>4</v>
      </c>
      <c r="AD35" s="269">
        <v>3</v>
      </c>
      <c r="AE35" s="267">
        <v>1</v>
      </c>
      <c r="AF35" s="267">
        <v>2</v>
      </c>
      <c r="AG35" s="267">
        <v>1</v>
      </c>
      <c r="AH35" s="267">
        <v>2</v>
      </c>
      <c r="AI35" s="267">
        <v>1</v>
      </c>
      <c r="AJ35" s="267">
        <v>1</v>
      </c>
      <c r="AK35" s="267">
        <v>2</v>
      </c>
      <c r="AL35" s="267">
        <v>2</v>
      </c>
      <c r="AM35" s="267">
        <v>1</v>
      </c>
      <c r="AN35" s="267">
        <v>1</v>
      </c>
      <c r="AO35" s="267">
        <v>1</v>
      </c>
      <c r="AP35" s="267">
        <v>1</v>
      </c>
      <c r="AQ35" s="267">
        <v>1</v>
      </c>
      <c r="AR35" s="267">
        <v>1</v>
      </c>
      <c r="AS35" s="267">
        <v>1</v>
      </c>
      <c r="AT35" s="267">
        <v>2</v>
      </c>
      <c r="AU35" s="267">
        <v>1</v>
      </c>
      <c r="AV35" s="267">
        <v>3</v>
      </c>
      <c r="AW35" s="267">
        <v>5</v>
      </c>
      <c r="AX35" s="267">
        <v>3</v>
      </c>
      <c r="AY35" s="263">
        <v>107</v>
      </c>
      <c r="AZ35" s="273">
        <v>3</v>
      </c>
      <c r="BA35" s="273">
        <v>3</v>
      </c>
      <c r="BB35" s="273">
        <v>3</v>
      </c>
      <c r="BC35" s="273">
        <v>2</v>
      </c>
      <c r="BD35" s="273">
        <v>2</v>
      </c>
      <c r="BE35" s="273">
        <v>3</v>
      </c>
      <c r="BF35" s="273">
        <v>1</v>
      </c>
      <c r="BG35" s="273">
        <v>0.95778410999999997</v>
      </c>
      <c r="BH35" s="273">
        <v>1.83466726</v>
      </c>
      <c r="BI35" s="273">
        <v>2.7037562899999998</v>
      </c>
      <c r="BJ35" s="273">
        <v>2.3169573799999998</v>
      </c>
      <c r="BK35" s="273">
        <v>3.1193461300000003</v>
      </c>
      <c r="BL35" s="273">
        <v>2.7580173800000001</v>
      </c>
      <c r="BM35" s="273">
        <v>3.1437713499999997</v>
      </c>
      <c r="BN35" s="273">
        <v>2.38687797</v>
      </c>
      <c r="BO35" s="273">
        <v>2.3100839400000002</v>
      </c>
      <c r="BP35" s="267">
        <v>2.2476814300000001</v>
      </c>
      <c r="BQ35" s="267">
        <v>3.6708634499999997</v>
      </c>
      <c r="BR35" s="267">
        <f t="shared" si="6"/>
        <v>9.0211348600000001</v>
      </c>
      <c r="BS35" s="267">
        <f t="shared" si="7"/>
        <v>8.2286288200000008</v>
      </c>
      <c r="BT35" s="267">
        <f>AA35+AB35+AC35+AD35</f>
        <v>11</v>
      </c>
      <c r="BU35" s="267">
        <f>AE35+AF35+AG35+AH35</f>
        <v>6</v>
      </c>
      <c r="BV35" s="267">
        <f>AI35+AJ35+AK35+AL35</f>
        <v>6</v>
      </c>
      <c r="BW35" s="267">
        <f>AM35+AN35+AO35+AP35</f>
        <v>4</v>
      </c>
      <c r="BX35" s="267">
        <f>AQ35+AR35+AS35+AT35</f>
        <v>5</v>
      </c>
      <c r="BY35" s="267">
        <f>AU35+AV35+AW35+AX35</f>
        <v>12</v>
      </c>
      <c r="BZ35" s="267">
        <f>AY35+AZ35+BA35+BB35</f>
        <v>116</v>
      </c>
      <c r="CA35" s="267">
        <f>BC35+BD35+BE35+BF35</f>
        <v>8</v>
      </c>
      <c r="CB35" s="267">
        <f>BG35+BH35+BI35+BJ35</f>
        <v>7.8131650399999995</v>
      </c>
      <c r="CC35" s="267">
        <f t="shared" si="15"/>
        <v>11.408012830000001</v>
      </c>
      <c r="KF35" s="113" t="s">
        <v>152</v>
      </c>
      <c r="KH35" s="113" t="s">
        <v>153</v>
      </c>
    </row>
    <row r="36" spans="1:299" s="139" customFormat="1" ht="50" customHeight="1">
      <c r="A36" s="523"/>
      <c r="B36" s="522" t="str">
        <f>IF('1'!$A$1=1,D36,F36)</f>
        <v>Reference: United Kingdom of Great Britain and Northern Ireland</v>
      </c>
      <c r="C36" s="279"/>
      <c r="D36" s="354" t="s">
        <v>221</v>
      </c>
      <c r="E36" s="354"/>
      <c r="F36" s="354" t="s">
        <v>222</v>
      </c>
      <c r="G36" s="342">
        <v>171</v>
      </c>
      <c r="H36" s="280">
        <v>200</v>
      </c>
      <c r="I36" s="280">
        <v>194</v>
      </c>
      <c r="J36" s="280">
        <v>233</v>
      </c>
      <c r="K36" s="281">
        <v>215</v>
      </c>
      <c r="L36" s="281">
        <v>244</v>
      </c>
      <c r="M36" s="281">
        <v>335</v>
      </c>
      <c r="N36" s="281">
        <v>297</v>
      </c>
      <c r="O36" s="282">
        <v>238</v>
      </c>
      <c r="P36" s="282">
        <v>311</v>
      </c>
      <c r="Q36" s="282">
        <v>275</v>
      </c>
      <c r="R36" s="282">
        <v>296</v>
      </c>
      <c r="S36" s="283">
        <v>262</v>
      </c>
      <c r="T36" s="283">
        <v>262</v>
      </c>
      <c r="U36" s="283">
        <v>278</v>
      </c>
      <c r="V36" s="283">
        <v>303</v>
      </c>
      <c r="W36" s="283">
        <v>193</v>
      </c>
      <c r="X36" s="283">
        <v>168</v>
      </c>
      <c r="Y36" s="283">
        <v>142</v>
      </c>
      <c r="Z36" s="283">
        <v>167</v>
      </c>
      <c r="AA36" s="281">
        <v>198</v>
      </c>
      <c r="AB36" s="281">
        <v>128</v>
      </c>
      <c r="AC36" s="281">
        <v>100</v>
      </c>
      <c r="AD36" s="281">
        <v>119</v>
      </c>
      <c r="AE36" s="281">
        <v>196</v>
      </c>
      <c r="AF36" s="281">
        <v>115</v>
      </c>
      <c r="AG36" s="281">
        <v>136</v>
      </c>
      <c r="AH36" s="281">
        <v>237</v>
      </c>
      <c r="AI36" s="281">
        <v>195.92684700000001</v>
      </c>
      <c r="AJ36" s="281">
        <v>182.75253099999998</v>
      </c>
      <c r="AK36" s="281">
        <v>178.5300771</v>
      </c>
      <c r="AL36" s="281">
        <v>214.230571</v>
      </c>
      <c r="AM36" s="281">
        <v>186.65095700000001</v>
      </c>
      <c r="AN36" s="281">
        <v>222.58001999999999</v>
      </c>
      <c r="AO36" s="281">
        <v>216.44100699999998</v>
      </c>
      <c r="AP36" s="281">
        <v>243.53337792999997</v>
      </c>
      <c r="AQ36" s="281">
        <v>192.91642800000002</v>
      </c>
      <c r="AR36" s="281">
        <v>175.90635068999998</v>
      </c>
      <c r="AS36" s="281">
        <v>177.36364300000002</v>
      </c>
      <c r="AT36" s="281">
        <v>207.898222</v>
      </c>
      <c r="AU36" s="281">
        <v>177.76733823999999</v>
      </c>
      <c r="AV36" s="281">
        <v>127.32548194</v>
      </c>
      <c r="AW36" s="281">
        <v>173.77068462</v>
      </c>
      <c r="AX36" s="281">
        <v>238.28429964</v>
      </c>
      <c r="AY36" s="281">
        <v>229.21239358000003</v>
      </c>
      <c r="AZ36" s="281">
        <v>251.36825151999997</v>
      </c>
      <c r="BA36" s="281">
        <v>257.23405660999998</v>
      </c>
      <c r="BB36" s="281">
        <v>365.94959545</v>
      </c>
      <c r="BC36" s="281">
        <v>219.62705441</v>
      </c>
      <c r="BD36" s="281">
        <v>129.67369901000001</v>
      </c>
      <c r="BE36" s="281">
        <v>166.13219258000001</v>
      </c>
      <c r="BF36" s="281">
        <v>238.21671865999997</v>
      </c>
      <c r="BG36" s="281">
        <v>256.66697253000001</v>
      </c>
      <c r="BH36" s="281">
        <v>278.73868345</v>
      </c>
      <c r="BI36" s="281">
        <v>262.93390456999998</v>
      </c>
      <c r="BJ36" s="281">
        <v>284.23959537999997</v>
      </c>
      <c r="BK36" s="281">
        <v>276.62465595999998</v>
      </c>
      <c r="BL36" s="281">
        <v>319.24560695000002</v>
      </c>
      <c r="BM36" s="281">
        <v>283.49107750000002</v>
      </c>
      <c r="BN36" s="281">
        <v>381.07368472999997</v>
      </c>
      <c r="BO36" s="281">
        <v>343.98693107999998</v>
      </c>
      <c r="BP36" s="281">
        <v>395.44398510999997</v>
      </c>
      <c r="BQ36" s="281">
        <v>332.25446075000002</v>
      </c>
      <c r="BR36" s="281">
        <f t="shared" si="6"/>
        <v>879.36134041000014</v>
      </c>
      <c r="BS36" s="281">
        <f t="shared" si="7"/>
        <v>1071.68537694</v>
      </c>
      <c r="BT36" s="281">
        <f t="shared" si="8"/>
        <v>545</v>
      </c>
      <c r="BU36" s="281">
        <f t="shared" si="9"/>
        <v>684</v>
      </c>
      <c r="BV36" s="281">
        <f t="shared" si="10"/>
        <v>771.44002610000007</v>
      </c>
      <c r="BW36" s="281">
        <f t="shared" si="11"/>
        <v>869.20536192999998</v>
      </c>
      <c r="BX36" s="281">
        <f t="shared" si="45"/>
        <v>754.08464369000012</v>
      </c>
      <c r="BY36" s="281">
        <f t="shared" si="46"/>
        <v>717.14780443999996</v>
      </c>
      <c r="BZ36" s="281">
        <f t="shared" si="48"/>
        <v>1103.7642971600001</v>
      </c>
      <c r="CA36" s="281">
        <f t="shared" si="2"/>
        <v>753.64966465999998</v>
      </c>
      <c r="CB36" s="281">
        <f t="shared" si="14"/>
        <v>1082.5791559300001</v>
      </c>
      <c r="CC36" s="281">
        <f t="shared" si="15"/>
        <v>1260.4350251400001</v>
      </c>
      <c r="CD36" s="234"/>
      <c r="CE36" s="234"/>
      <c r="CF36" s="234"/>
      <c r="CG36" s="234"/>
      <c r="CH36" s="234"/>
      <c r="CI36" s="234"/>
      <c r="CJ36" s="234"/>
      <c r="CK36" s="234"/>
      <c r="CL36" s="234"/>
      <c r="CM36" s="234"/>
      <c r="CN36" s="234"/>
      <c r="CO36" s="234"/>
      <c r="CP36" s="234"/>
      <c r="CQ36" s="234"/>
      <c r="CR36" s="234"/>
      <c r="CS36" s="234"/>
      <c r="CT36" s="234"/>
      <c r="CU36" s="234"/>
      <c r="CV36" s="234"/>
      <c r="CW36" s="234"/>
      <c r="CX36" s="234"/>
      <c r="CY36" s="234"/>
      <c r="CZ36" s="234"/>
      <c r="DA36" s="234"/>
      <c r="DB36" s="234"/>
      <c r="DC36" s="234"/>
      <c r="DD36" s="234"/>
      <c r="DE36" s="234"/>
      <c r="DF36" s="234"/>
      <c r="DG36" s="234"/>
      <c r="DH36" s="234"/>
      <c r="DI36" s="234"/>
      <c r="DJ36" s="234"/>
      <c r="DK36" s="234"/>
      <c r="DL36" s="234"/>
      <c r="DM36" s="234"/>
      <c r="DN36" s="234"/>
      <c r="DO36" s="234"/>
      <c r="DP36" s="234"/>
      <c r="DQ36" s="234"/>
      <c r="DR36" s="234"/>
      <c r="DS36" s="234"/>
      <c r="DT36" s="234"/>
      <c r="DU36" s="234"/>
      <c r="DV36" s="234"/>
      <c r="DW36" s="234"/>
      <c r="DX36" s="234"/>
      <c r="DY36" s="234"/>
      <c r="DZ36" s="234"/>
      <c r="EA36" s="234"/>
      <c r="EB36" s="234"/>
      <c r="EC36" s="234"/>
      <c r="ED36" s="234"/>
      <c r="EE36" s="234"/>
      <c r="EF36" s="234"/>
      <c r="EG36" s="234"/>
      <c r="EH36" s="234"/>
      <c r="EI36" s="234"/>
      <c r="EJ36" s="234"/>
      <c r="EK36" s="234"/>
      <c r="EL36" s="234"/>
      <c r="EM36" s="234"/>
      <c r="EN36" s="234"/>
      <c r="EO36" s="234"/>
      <c r="EP36" s="234"/>
      <c r="EQ36" s="234"/>
      <c r="ER36" s="234"/>
      <c r="ES36" s="234"/>
      <c r="ET36" s="234"/>
      <c r="EU36" s="234"/>
      <c r="EV36" s="234"/>
      <c r="EW36" s="234"/>
      <c r="EX36" s="234"/>
      <c r="EY36" s="234"/>
      <c r="EZ36" s="234"/>
      <c r="FA36" s="234"/>
      <c r="FB36" s="234"/>
      <c r="FC36" s="234"/>
      <c r="FD36" s="234"/>
      <c r="FE36" s="234"/>
      <c r="FF36" s="234"/>
      <c r="FG36" s="234"/>
      <c r="FH36" s="234"/>
      <c r="FI36" s="234"/>
      <c r="FJ36" s="234"/>
      <c r="FK36" s="234"/>
      <c r="FL36" s="234"/>
      <c r="FM36" s="234"/>
      <c r="FN36" s="234"/>
      <c r="FO36" s="234"/>
      <c r="FP36" s="234"/>
      <c r="FQ36" s="234"/>
      <c r="FR36" s="234"/>
      <c r="FS36" s="234"/>
      <c r="FT36" s="234"/>
      <c r="FU36" s="234"/>
      <c r="FV36" s="234"/>
      <c r="FW36" s="234"/>
      <c r="FX36" s="234"/>
      <c r="FY36" s="234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234"/>
      <c r="GS36" s="234"/>
      <c r="GT36" s="234"/>
      <c r="GU36" s="234"/>
      <c r="GV36" s="234"/>
      <c r="GW36" s="234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  <c r="IX36" s="303"/>
      <c r="IY36" s="303"/>
      <c r="IZ36" s="303"/>
      <c r="JA36" s="303"/>
      <c r="JB36" s="303"/>
      <c r="JC36" s="303"/>
      <c r="JD36" s="303"/>
      <c r="JE36" s="303"/>
      <c r="JF36" s="303"/>
      <c r="JG36" s="303"/>
      <c r="JH36" s="303"/>
      <c r="JI36" s="303"/>
      <c r="JJ36" s="303"/>
      <c r="JK36" s="303"/>
      <c r="JL36" s="303"/>
      <c r="JZ36" s="303"/>
      <c r="KA36" s="303"/>
      <c r="KB36" s="303"/>
      <c r="KC36" s="303"/>
      <c r="KD36" s="303"/>
      <c r="KE36" s="303"/>
      <c r="KF36" s="303" t="s">
        <v>213</v>
      </c>
      <c r="KG36" s="303"/>
      <c r="KH36" s="303" t="s">
        <v>214</v>
      </c>
      <c r="KI36" s="303"/>
      <c r="KJ36" s="303"/>
      <c r="KK36" s="303"/>
      <c r="KL36" s="234"/>
      <c r="KM36" s="234"/>
    </row>
    <row r="37" spans="1:299" ht="18" customHeight="1">
      <c r="A37" s="105" t="str">
        <f>IF('1'!$A$1=1,C37,E37)</f>
        <v>*According to State Statistics Service of Ukraine data.</v>
      </c>
      <c r="B37" s="136"/>
      <c r="C37" s="349" t="s">
        <v>175</v>
      </c>
      <c r="D37" s="360"/>
      <c r="E37" s="361" t="s">
        <v>82</v>
      </c>
      <c r="F37" s="218"/>
      <c r="G37" s="137"/>
      <c r="H37" s="137"/>
      <c r="I37" s="138"/>
      <c r="J37" s="138"/>
      <c r="K37" s="138"/>
      <c r="L37" s="136"/>
      <c r="M37" s="136"/>
      <c r="N37" s="136"/>
      <c r="O37" s="136"/>
      <c r="P37" s="136"/>
      <c r="Q37" s="136"/>
      <c r="R37" s="135"/>
      <c r="W37" s="112"/>
      <c r="X37" s="112"/>
      <c r="Y37" s="112"/>
      <c r="Z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2"/>
      <c r="BR37" s="267"/>
      <c r="BS37" s="267"/>
      <c r="BT37" s="112"/>
      <c r="BU37" s="112"/>
      <c r="BV37" s="112"/>
      <c r="BW37" s="112"/>
      <c r="BX37" s="112"/>
      <c r="BY37" s="112"/>
      <c r="BZ37" s="112"/>
      <c r="CA37" s="112"/>
      <c r="CB37" s="112"/>
    </row>
    <row r="38" spans="1:299" ht="13">
      <c r="A38" s="102" t="str">
        <f>IF('1'!$A$1=1,C38,E38)</f>
        <v>Notes:</v>
      </c>
      <c r="B38" s="130"/>
      <c r="C38" s="362" t="s">
        <v>180</v>
      </c>
      <c r="D38" s="363"/>
      <c r="E38" s="364" t="s">
        <v>181</v>
      </c>
      <c r="F38" s="132"/>
      <c r="G38" s="152"/>
      <c r="H38" s="152"/>
      <c r="I38" s="134"/>
      <c r="J38" s="134"/>
      <c r="K38" s="134"/>
      <c r="L38" s="134"/>
      <c r="M38" s="134"/>
      <c r="N38" s="134"/>
      <c r="O38" s="134"/>
      <c r="P38" s="134"/>
      <c r="Q38" s="134"/>
      <c r="R38" s="135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267"/>
      <c r="BS38" s="267"/>
      <c r="BT38" s="112"/>
      <c r="BU38" s="112"/>
      <c r="BV38" s="112"/>
      <c r="BW38" s="112"/>
      <c r="BX38" s="112"/>
      <c r="BY38" s="112"/>
      <c r="BZ38" s="112"/>
      <c r="CA38" s="112"/>
      <c r="CB38" s="112"/>
    </row>
    <row r="39" spans="1:299" s="136" customFormat="1" ht="14.25" customHeight="1">
      <c r="A39" s="153" t="str">
        <f>IF('1'!$A$1=1,C39,E39)</f>
        <v>Since 2014, data exclude the temporarily occupied by the russian federation territories of Ukraine.</v>
      </c>
      <c r="B39" s="138"/>
      <c r="C39" s="350" t="s">
        <v>299</v>
      </c>
      <c r="D39" s="365"/>
      <c r="E39" s="398" t="s">
        <v>298</v>
      </c>
      <c r="F39" s="220"/>
      <c r="G39" s="154"/>
      <c r="H39" s="154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3"/>
      <c r="AD39" s="143"/>
      <c r="AE39" s="143"/>
      <c r="AF39" s="143"/>
      <c r="AG39" s="143"/>
      <c r="AH39" s="143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267"/>
      <c r="BS39" s="267"/>
      <c r="BT39" s="155"/>
      <c r="BU39" s="155"/>
      <c r="BV39" s="155"/>
      <c r="BW39" s="155"/>
      <c r="BX39" s="155"/>
      <c r="BY39" s="155"/>
      <c r="BZ39" s="155"/>
      <c r="CA39" s="155"/>
      <c r="CB39" s="155"/>
      <c r="CC39" s="455"/>
      <c r="CD39" s="455"/>
      <c r="CE39" s="288"/>
      <c r="CF39" s="288"/>
      <c r="CG39" s="288"/>
      <c r="CH39" s="288"/>
      <c r="CI39" s="288"/>
      <c r="CJ39" s="288"/>
      <c r="CK39" s="288"/>
      <c r="CL39" s="288"/>
      <c r="CM39" s="288"/>
      <c r="CN39" s="288"/>
      <c r="CO39" s="288"/>
      <c r="CP39" s="288"/>
      <c r="CQ39" s="288"/>
      <c r="CR39" s="288"/>
      <c r="CS39" s="288"/>
      <c r="CT39" s="288"/>
      <c r="CU39" s="288"/>
      <c r="CV39" s="288"/>
      <c r="CW39" s="288"/>
      <c r="CX39" s="288"/>
      <c r="CY39" s="288"/>
      <c r="CZ39" s="288"/>
      <c r="DA39" s="288"/>
      <c r="DB39" s="288"/>
      <c r="DC39" s="288"/>
      <c r="DD39" s="288"/>
      <c r="DE39" s="288"/>
      <c r="DF39" s="288"/>
      <c r="DG39" s="288"/>
      <c r="DH39" s="288"/>
      <c r="DI39" s="288"/>
      <c r="DJ39" s="288"/>
      <c r="DK39" s="288"/>
      <c r="DL39" s="288"/>
      <c r="DM39" s="288"/>
      <c r="DN39" s="288"/>
      <c r="DO39" s="288"/>
      <c r="DP39" s="288"/>
      <c r="DQ39" s="288"/>
      <c r="DR39" s="288"/>
      <c r="DS39" s="288"/>
      <c r="DT39" s="288"/>
      <c r="DU39" s="288"/>
      <c r="DV39" s="288"/>
      <c r="DW39" s="288"/>
      <c r="DX39" s="288"/>
      <c r="DY39" s="288"/>
      <c r="DZ39" s="288"/>
      <c r="EA39" s="288"/>
      <c r="EB39" s="288"/>
      <c r="EC39" s="288"/>
      <c r="ED39" s="288"/>
      <c r="EE39" s="288"/>
      <c r="EF39" s="288"/>
      <c r="EG39" s="288"/>
      <c r="EH39" s="288"/>
      <c r="EI39" s="288"/>
      <c r="EJ39" s="288"/>
      <c r="EK39" s="288"/>
      <c r="EL39" s="288"/>
      <c r="EM39" s="288"/>
      <c r="EN39" s="288"/>
      <c r="EO39" s="288"/>
      <c r="EP39" s="288"/>
      <c r="EQ39" s="288"/>
      <c r="ER39" s="288"/>
      <c r="ES39" s="288"/>
      <c r="ET39" s="288"/>
      <c r="EU39" s="288"/>
      <c r="EV39" s="288"/>
      <c r="EW39" s="288"/>
      <c r="EX39" s="288"/>
      <c r="EY39" s="288"/>
      <c r="EZ39" s="288"/>
      <c r="FA39" s="288"/>
      <c r="FB39" s="288"/>
      <c r="FC39" s="288"/>
      <c r="FD39" s="288"/>
      <c r="FE39" s="288"/>
      <c r="FF39" s="288"/>
      <c r="FG39" s="288"/>
      <c r="FH39" s="288"/>
      <c r="FI39" s="288"/>
      <c r="FJ39" s="288"/>
      <c r="FK39" s="288"/>
      <c r="FL39" s="288"/>
      <c r="FM39" s="288"/>
      <c r="FN39" s="288"/>
      <c r="FO39" s="288"/>
      <c r="FP39" s="288"/>
      <c r="FQ39" s="288"/>
      <c r="FR39" s="288"/>
      <c r="FS39" s="288"/>
      <c r="FT39" s="288"/>
      <c r="FU39" s="288"/>
      <c r="FV39" s="288"/>
      <c r="FW39" s="288"/>
      <c r="FX39" s="288"/>
      <c r="FY39" s="288"/>
      <c r="FZ39" s="145"/>
      <c r="GA39" s="145"/>
      <c r="GB39" s="145"/>
      <c r="GC39" s="145"/>
      <c r="GD39" s="145"/>
      <c r="GE39" s="145"/>
      <c r="GF39" s="145"/>
      <c r="GG39" s="145"/>
      <c r="GH39" s="145"/>
      <c r="GI39" s="145"/>
      <c r="GJ39" s="145"/>
      <c r="GK39" s="145"/>
      <c r="GL39" s="145"/>
      <c r="GM39" s="145"/>
      <c r="GN39" s="145"/>
      <c r="GO39" s="145"/>
      <c r="GP39" s="145"/>
      <c r="GQ39" s="145"/>
      <c r="GR39" s="288"/>
      <c r="GS39" s="288"/>
      <c r="GT39" s="288"/>
      <c r="GU39" s="288"/>
      <c r="GV39" s="288"/>
      <c r="GW39" s="288"/>
      <c r="IJ39" s="145"/>
      <c r="IK39" s="145"/>
      <c r="IL39" s="416"/>
      <c r="IM39" s="416"/>
      <c r="IN39" s="416"/>
      <c r="IO39" s="416"/>
      <c r="IP39" s="405"/>
      <c r="IQ39" s="405"/>
      <c r="IR39" s="405"/>
      <c r="IS39" s="405"/>
      <c r="IT39" s="145"/>
      <c r="IU39" s="145"/>
      <c r="IV39" s="145"/>
      <c r="IW39" s="145"/>
      <c r="IX39" s="145"/>
      <c r="IY39" s="145"/>
      <c r="IZ39" s="145"/>
      <c r="JA39" s="145"/>
      <c r="JB39" s="145"/>
      <c r="JC39" s="145"/>
      <c r="JD39" s="145"/>
      <c r="JE39" s="145"/>
      <c r="JF39" s="145"/>
      <c r="JG39" s="145"/>
      <c r="JH39" s="145"/>
      <c r="JI39" s="145"/>
      <c r="JJ39" s="145"/>
      <c r="JK39" s="145"/>
      <c r="JL39" s="145"/>
      <c r="JZ39" s="145"/>
      <c r="KA39" s="145"/>
      <c r="KB39" s="145"/>
      <c r="KC39" s="145"/>
      <c r="KD39" s="145"/>
      <c r="KE39" s="145"/>
      <c r="KF39" s="145"/>
      <c r="KG39" s="145"/>
      <c r="KH39" s="145"/>
      <c r="KI39" s="145"/>
      <c r="KJ39" s="145"/>
      <c r="KK39" s="145"/>
      <c r="KL39" s="288"/>
      <c r="KM39" s="288"/>
    </row>
    <row r="40" spans="1:299" ht="17.399999999999999" customHeight="1">
      <c r="A40" s="247" t="str">
        <f>IF('1'!$A$1=1,C40,F40)</f>
        <v xml:space="preserve"> **The Union currently counts 27 EU countries. The United Kingdom of Great Britain and Northern Ireland withdrew from the European Union on 31 January 2020</v>
      </c>
      <c r="C40" s="351" t="s">
        <v>223</v>
      </c>
      <c r="D40" s="352"/>
      <c r="E40" s="351"/>
      <c r="F40" s="351" t="s">
        <v>224</v>
      </c>
      <c r="G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T40" s="112"/>
      <c r="BU40" s="112"/>
      <c r="BV40" s="112"/>
      <c r="BW40" s="112"/>
      <c r="BX40" s="112"/>
      <c r="BY40" s="112"/>
      <c r="BZ40" s="112"/>
      <c r="CA40" s="112"/>
      <c r="CB40" s="112"/>
    </row>
    <row r="41" spans="1:299">
      <c r="A41" s="105" t="str">
        <f>IF('1'!$A$1=1,C41,E41)</f>
        <v xml:space="preserve"> In some cases, the sum of the components may not be equal to the result due to rounding. </v>
      </c>
      <c r="C41" s="349" t="s">
        <v>273</v>
      </c>
      <c r="D41" s="349"/>
      <c r="E41" s="349" t="s">
        <v>243</v>
      </c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T41" s="112"/>
      <c r="BU41" s="112"/>
      <c r="BV41" s="112"/>
      <c r="BW41" s="112"/>
      <c r="BX41" s="112"/>
      <c r="BY41" s="112"/>
      <c r="BZ41" s="112"/>
      <c r="CA41" s="112"/>
      <c r="CB41" s="112"/>
    </row>
  </sheetData>
  <mergeCells count="25">
    <mergeCell ref="BV5:BV6"/>
    <mergeCell ref="BW5:BW6"/>
    <mergeCell ref="BK5:BN5"/>
    <mergeCell ref="BO5:BQ5"/>
    <mergeCell ref="A5:A6"/>
    <mergeCell ref="B5:B6"/>
    <mergeCell ref="C5:C6"/>
    <mergeCell ref="D5:D6"/>
    <mergeCell ref="E5:E6"/>
    <mergeCell ref="CC5:CC6"/>
    <mergeCell ref="CA5:CA6"/>
    <mergeCell ref="BG5:BJ5"/>
    <mergeCell ref="CB5:CB6"/>
    <mergeCell ref="F5:F6"/>
    <mergeCell ref="AM5:AP5"/>
    <mergeCell ref="AI5:AL5"/>
    <mergeCell ref="AQ5:AT5"/>
    <mergeCell ref="AU5:AX5"/>
    <mergeCell ref="AY5:BB5"/>
    <mergeCell ref="BX5:BX6"/>
    <mergeCell ref="BY5:BY6"/>
    <mergeCell ref="BZ5:BZ6"/>
    <mergeCell ref="BC5:BF5"/>
    <mergeCell ref="BT5:BT6"/>
    <mergeCell ref="BU5:BU6"/>
  </mergeCells>
  <hyperlinks>
    <hyperlink ref="A1" location="'1'!A1" display="до змісту"/>
  </hyperlinks>
  <printOptions horizontalCentered="1" verticalCentered="1"/>
  <pageMargins left="0.15748031496062992" right="0.23622047244094491" top="0.6692913385826772" bottom="0.78740157480314965" header="0.51181102362204722" footer="0.51181102362204722"/>
  <pageSetup paperSize="9" scale="5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LI157"/>
  <sheetViews>
    <sheetView zoomScale="54" zoomScaleNormal="54" workbookViewId="0">
      <selection activeCell="P15" sqref="P15"/>
    </sheetView>
  </sheetViews>
  <sheetFormatPr defaultColWidth="8" defaultRowHeight="13" outlineLevelCol="2"/>
  <cols>
    <col min="1" max="1" width="8.6328125" style="190" customWidth="1"/>
    <col min="2" max="2" width="34.54296875" style="160" customWidth="1"/>
    <col min="3" max="3" width="10.90625" style="161" hidden="1" customWidth="1" outlineLevel="2"/>
    <col min="4" max="4" width="31.6328125" style="161" hidden="1" customWidth="1" outlineLevel="2"/>
    <col min="5" max="5" width="8.08984375" style="161" hidden="1" customWidth="1" outlineLevel="2"/>
    <col min="6" max="6" width="35.36328125" style="161" hidden="1" customWidth="1" outlineLevel="2"/>
    <col min="7" max="7" width="7.453125" style="160" hidden="1" customWidth="1" outlineLevel="1" collapsed="1"/>
    <col min="8" max="8" width="6.08984375" style="160" hidden="1" customWidth="1" outlineLevel="1"/>
    <col min="9" max="9" width="7.6328125" style="160" hidden="1" customWidth="1" outlineLevel="1"/>
    <col min="10" max="10" width="6.54296875" style="160" hidden="1" customWidth="1" outlineLevel="1"/>
    <col min="11" max="11" width="6.453125" style="160" hidden="1" customWidth="1" outlineLevel="1"/>
    <col min="12" max="12" width="6.54296875" style="160" hidden="1" customWidth="1" outlineLevel="1"/>
    <col min="13" max="13" width="6.6328125" style="160" hidden="1" customWidth="1" outlineLevel="1"/>
    <col min="14" max="14" width="6.90625" style="160" hidden="1" customWidth="1" outlineLevel="1"/>
    <col min="15" max="15" width="6" style="160" hidden="1" customWidth="1" outlineLevel="1"/>
    <col min="16" max="16" width="6.6328125" style="160" hidden="1" customWidth="1" outlineLevel="1"/>
    <col min="17" max="17" width="7.36328125" style="160" hidden="1" customWidth="1" outlineLevel="1"/>
    <col min="18" max="18" width="6.08984375" style="160" hidden="1" customWidth="1" outlineLevel="1"/>
    <col min="19" max="24" width="5.6328125" style="160" hidden="1" customWidth="1" outlineLevel="1"/>
    <col min="25" max="25" width="5.6328125" style="105" hidden="1" customWidth="1" outlineLevel="1"/>
    <col min="26" max="26" width="5.6328125" style="160" hidden="1" customWidth="1" outlineLevel="1"/>
    <col min="27" max="30" width="5.6328125" style="182" hidden="1" customWidth="1" outlineLevel="1"/>
    <col min="31" max="32" width="6.36328125" style="182" hidden="1" customWidth="1" outlineLevel="1"/>
    <col min="33" max="33" width="6.54296875" style="182" hidden="1" customWidth="1" outlineLevel="1"/>
    <col min="34" max="42" width="6.36328125" style="182" hidden="1" customWidth="1" outlineLevel="1"/>
    <col min="43" max="46" width="8.81640625" style="182" hidden="1" customWidth="1" outlineLevel="1"/>
    <col min="47" max="47" width="8.81640625" style="182" customWidth="1" collapsed="1"/>
    <col min="48" max="66" width="8.81640625" style="182" customWidth="1"/>
    <col min="67" max="67" width="8.54296875" style="182" customWidth="1"/>
    <col min="68" max="71" width="8.81640625" style="182" customWidth="1"/>
    <col min="72" max="79" width="7.81640625" style="182" hidden="1" customWidth="1"/>
    <col min="80" max="80" width="7.81640625" style="182" customWidth="1"/>
    <col min="81" max="82" width="8" style="512"/>
    <col min="83" max="159" width="8" style="195"/>
    <col min="160" max="167" width="8" style="197"/>
    <col min="168" max="181" width="8" style="195"/>
    <col min="182" max="200" width="8" style="197"/>
    <col min="201" max="237" width="8" style="195"/>
    <col min="238" max="241" width="8" style="197"/>
    <col min="242" max="242" width="8" style="197" customWidth="1"/>
    <col min="243" max="244" width="8" style="197"/>
    <col min="245" max="245" width="10" style="417" customWidth="1"/>
    <col min="246" max="246" width="12.08984375" style="417" customWidth="1"/>
    <col min="247" max="247" width="8.54296875" style="417" customWidth="1"/>
    <col min="248" max="248" width="12.453125" style="197" customWidth="1"/>
    <col min="249" max="257" width="8" style="197"/>
    <col min="258" max="303" width="8" style="160"/>
    <col min="304" max="306" width="8" style="197"/>
    <col min="307" max="307" width="8" style="197" customWidth="1"/>
    <col min="308" max="308" width="8" style="315"/>
    <col min="309" max="309" width="14.90625" style="315" customWidth="1"/>
    <col min="310" max="310" width="12.6328125" style="315" customWidth="1"/>
    <col min="311" max="311" width="9.54296875" style="315" customWidth="1"/>
    <col min="312" max="312" width="10.36328125" style="197" customWidth="1"/>
    <col min="313" max="314" width="8" style="197"/>
    <col min="315" max="315" width="11.90625" style="197" customWidth="1"/>
    <col min="316" max="321" width="8" style="197"/>
    <col min="322" max="16384" width="8" style="160"/>
  </cols>
  <sheetData>
    <row r="1" spans="1:315">
      <c r="A1" s="101" t="str">
        <f>IF('1'!A1=1,"до змісту","to title")</f>
        <v>to title</v>
      </c>
      <c r="AC1" s="104"/>
      <c r="AD1" s="157"/>
      <c r="AI1" s="157"/>
      <c r="AJ1" s="188"/>
      <c r="AK1" s="278"/>
      <c r="AL1" s="188"/>
      <c r="AM1" s="188"/>
      <c r="AN1" s="188"/>
      <c r="AO1" s="188"/>
      <c r="AV1" s="157"/>
      <c r="AW1" s="98"/>
      <c r="AX1" s="98"/>
      <c r="BC1" s="188"/>
      <c r="CE1" s="147"/>
    </row>
    <row r="2" spans="1:315" ht="19.75" customHeight="1">
      <c r="A2" s="100" t="str">
        <f>IF('1'!$A$1=1,"1.3 Динаміка товарної структури експорту в країни ЄС*","1.3 Dynamics of the Commodity Composition of Exports to EU countries*")</f>
        <v>1.3 Dynamics of the Commodity Composition of Exports to EU countries*</v>
      </c>
      <c r="B2" s="100"/>
      <c r="C2" s="163"/>
      <c r="D2" s="163"/>
      <c r="E2" s="163"/>
      <c r="F2" s="163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64"/>
      <c r="Y2" s="164"/>
      <c r="Z2" s="165"/>
      <c r="AA2" s="160"/>
      <c r="AB2" s="166"/>
      <c r="AC2" s="166"/>
      <c r="AD2" s="166"/>
      <c r="AE2" s="166"/>
      <c r="AF2" s="166"/>
      <c r="AG2" s="166"/>
      <c r="AH2" s="189"/>
      <c r="AI2" s="166"/>
      <c r="AJ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</row>
    <row r="3" spans="1:315" ht="18.649999999999999" customHeight="1">
      <c r="A3" s="162" t="str">
        <f>IF('1'!A1=1,"(відповідно дл КПБ6)","(according to BPM6 methodology)" )</f>
        <v>(according to BPM6 methodology)</v>
      </c>
      <c r="B3" s="100"/>
      <c r="C3" s="163"/>
      <c r="D3" s="163"/>
      <c r="E3" s="163"/>
      <c r="F3" s="163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64"/>
      <c r="Z3" s="164"/>
      <c r="AA3" s="165"/>
      <c r="AB3" s="166"/>
      <c r="AC3" s="166"/>
      <c r="AD3" s="166"/>
      <c r="AE3" s="166"/>
      <c r="AF3" s="167"/>
      <c r="AG3" s="166"/>
      <c r="AH3" s="166"/>
      <c r="AI3" s="166"/>
      <c r="AJ3" s="166"/>
      <c r="AK3" s="166"/>
      <c r="AL3" s="166"/>
      <c r="AM3" s="104"/>
      <c r="AN3" s="104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</row>
    <row r="4" spans="1:315" ht="22.25" customHeight="1">
      <c r="A4" s="162" t="str">
        <f>IF('1'!A1=1,"Млн дол. США","Million USD")</f>
        <v>Million USD</v>
      </c>
      <c r="B4" s="100"/>
      <c r="C4" s="163"/>
      <c r="D4" s="163"/>
      <c r="E4" s="163"/>
      <c r="F4" s="163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68"/>
      <c r="X4" s="168"/>
      <c r="Y4" s="164"/>
      <c r="Z4" s="164"/>
      <c r="AA4" s="158"/>
      <c r="AB4" s="159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89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</row>
    <row r="5" spans="1:315" ht="18" customHeight="1">
      <c r="A5" s="596" t="str">
        <f>IF('1'!A1=1,C5,E5)</f>
        <v>Code</v>
      </c>
      <c r="B5" s="598" t="str">
        <f>IF('1'!A1=1,D5,F5)</f>
        <v>Commodity</v>
      </c>
      <c r="C5" s="600" t="s">
        <v>68</v>
      </c>
      <c r="D5" s="602" t="s">
        <v>0</v>
      </c>
      <c r="E5" s="602" t="s">
        <v>137</v>
      </c>
      <c r="F5" s="604" t="s">
        <v>135</v>
      </c>
      <c r="G5" s="122">
        <v>2010</v>
      </c>
      <c r="H5" s="117"/>
      <c r="I5" s="117"/>
      <c r="J5" s="118"/>
      <c r="K5" s="117">
        <v>2011</v>
      </c>
      <c r="L5" s="117"/>
      <c r="M5" s="117"/>
      <c r="N5" s="118"/>
      <c r="O5" s="122">
        <v>2012</v>
      </c>
      <c r="P5" s="117"/>
      <c r="Q5" s="117"/>
      <c r="R5" s="118"/>
      <c r="S5" s="122">
        <v>2013</v>
      </c>
      <c r="T5" s="117"/>
      <c r="U5" s="117"/>
      <c r="V5" s="118"/>
      <c r="W5" s="122">
        <v>2014</v>
      </c>
      <c r="X5" s="117"/>
      <c r="Y5" s="117"/>
      <c r="Z5" s="118"/>
      <c r="AA5" s="122">
        <v>2015</v>
      </c>
      <c r="AB5" s="117"/>
      <c r="AC5" s="117"/>
      <c r="AD5" s="118"/>
      <c r="AE5" s="122">
        <v>2016</v>
      </c>
      <c r="AF5" s="118"/>
      <c r="AG5" s="118"/>
      <c r="AH5" s="118"/>
      <c r="AI5" s="570">
        <v>2017</v>
      </c>
      <c r="AJ5" s="571"/>
      <c r="AK5" s="571"/>
      <c r="AL5" s="572"/>
      <c r="AM5" s="570">
        <v>2018</v>
      </c>
      <c r="AN5" s="571"/>
      <c r="AO5" s="571"/>
      <c r="AP5" s="572"/>
      <c r="AQ5" s="570">
        <v>2019</v>
      </c>
      <c r="AR5" s="571"/>
      <c r="AS5" s="571"/>
      <c r="AT5" s="572"/>
      <c r="AU5" s="570">
        <v>2020</v>
      </c>
      <c r="AV5" s="571"/>
      <c r="AW5" s="571"/>
      <c r="AX5" s="572"/>
      <c r="AY5" s="123">
        <v>2021</v>
      </c>
      <c r="AZ5" s="122"/>
      <c r="BA5" s="122"/>
      <c r="BB5" s="122"/>
      <c r="BC5" s="570">
        <v>2022</v>
      </c>
      <c r="BD5" s="571"/>
      <c r="BE5" s="571"/>
      <c r="BF5" s="572"/>
      <c r="BG5" s="570">
        <v>2023</v>
      </c>
      <c r="BH5" s="571"/>
      <c r="BI5" s="571"/>
      <c r="BJ5" s="571"/>
      <c r="BK5" s="591">
        <v>2024</v>
      </c>
      <c r="BL5" s="592"/>
      <c r="BM5" s="592"/>
      <c r="BN5" s="593"/>
      <c r="BO5" s="591">
        <v>2025</v>
      </c>
      <c r="BP5" s="592"/>
      <c r="BQ5" s="593"/>
      <c r="BR5" s="535">
        <v>2024</v>
      </c>
      <c r="BS5" s="535">
        <v>2025</v>
      </c>
      <c r="BT5" s="608">
        <v>2015</v>
      </c>
      <c r="BU5" s="558">
        <v>2016</v>
      </c>
      <c r="BV5" s="558">
        <v>2017</v>
      </c>
      <c r="BW5" s="558">
        <v>2018</v>
      </c>
      <c r="BX5" s="606">
        <v>2019</v>
      </c>
      <c r="BY5" s="606">
        <v>2020</v>
      </c>
      <c r="BZ5" s="606">
        <v>2021</v>
      </c>
      <c r="CA5" s="606">
        <v>2022</v>
      </c>
      <c r="CB5" s="558">
        <v>2023</v>
      </c>
      <c r="CC5" s="558">
        <v>2024</v>
      </c>
    </row>
    <row r="6" spans="1:315" ht="55.75" customHeight="1">
      <c r="A6" s="597"/>
      <c r="B6" s="599"/>
      <c r="C6" s="601"/>
      <c r="D6" s="603"/>
      <c r="E6" s="603"/>
      <c r="F6" s="605" t="s">
        <v>136</v>
      </c>
      <c r="G6" s="242" t="s">
        <v>75</v>
      </c>
      <c r="H6" s="318" t="s">
        <v>76</v>
      </c>
      <c r="I6" s="318" t="s">
        <v>77</v>
      </c>
      <c r="J6" s="242" t="s">
        <v>78</v>
      </c>
      <c r="K6" s="238" t="s">
        <v>75</v>
      </c>
      <c r="L6" s="318" t="s">
        <v>76</v>
      </c>
      <c r="M6" s="318" t="s">
        <v>77</v>
      </c>
      <c r="N6" s="242" t="s">
        <v>78</v>
      </c>
      <c r="O6" s="238" t="s">
        <v>75</v>
      </c>
      <c r="P6" s="318" t="s">
        <v>76</v>
      </c>
      <c r="Q6" s="318" t="s">
        <v>77</v>
      </c>
      <c r="R6" s="242" t="s">
        <v>78</v>
      </c>
      <c r="S6" s="318" t="s">
        <v>75</v>
      </c>
      <c r="T6" s="318" t="s">
        <v>76</v>
      </c>
      <c r="U6" s="318" t="s">
        <v>77</v>
      </c>
      <c r="V6" s="242" t="s">
        <v>78</v>
      </c>
      <c r="W6" s="318" t="s">
        <v>75</v>
      </c>
      <c r="X6" s="318" t="s">
        <v>76</v>
      </c>
      <c r="Y6" s="318" t="s">
        <v>77</v>
      </c>
      <c r="Z6" s="242" t="s">
        <v>78</v>
      </c>
      <c r="AA6" s="318" t="s">
        <v>75</v>
      </c>
      <c r="AB6" s="524" t="s">
        <v>76</v>
      </c>
      <c r="AC6" s="524" t="s">
        <v>77</v>
      </c>
      <c r="AD6" s="526" t="s">
        <v>78</v>
      </c>
      <c r="AE6" s="318" t="s">
        <v>111</v>
      </c>
      <c r="AF6" s="528" t="s">
        <v>76</v>
      </c>
      <c r="AG6" s="528" t="s">
        <v>77</v>
      </c>
      <c r="AH6" s="242" t="s">
        <v>78</v>
      </c>
      <c r="AI6" s="526" t="s">
        <v>111</v>
      </c>
      <c r="AJ6" s="527" t="s">
        <v>76</v>
      </c>
      <c r="AK6" s="527" t="s">
        <v>77</v>
      </c>
      <c r="AL6" s="526" t="s">
        <v>78</v>
      </c>
      <c r="AM6" s="524" t="s">
        <v>111</v>
      </c>
      <c r="AN6" s="524" t="s">
        <v>76</v>
      </c>
      <c r="AO6" s="524" t="s">
        <v>77</v>
      </c>
      <c r="AP6" s="524" t="s">
        <v>78</v>
      </c>
      <c r="AQ6" s="524" t="s">
        <v>111</v>
      </c>
      <c r="AR6" s="524" t="s">
        <v>76</v>
      </c>
      <c r="AS6" s="524" t="s">
        <v>77</v>
      </c>
      <c r="AT6" s="524" t="s">
        <v>78</v>
      </c>
      <c r="AU6" s="524" t="s">
        <v>111</v>
      </c>
      <c r="AV6" s="524" t="s">
        <v>76</v>
      </c>
      <c r="AW6" s="524" t="s">
        <v>77</v>
      </c>
      <c r="AX6" s="526" t="s">
        <v>78</v>
      </c>
      <c r="AY6" s="524" t="s">
        <v>111</v>
      </c>
      <c r="AZ6" s="524" t="s">
        <v>76</v>
      </c>
      <c r="BA6" s="524" t="s">
        <v>77</v>
      </c>
      <c r="BB6" s="524" t="s">
        <v>78</v>
      </c>
      <c r="BC6" s="332" t="s">
        <v>75</v>
      </c>
      <c r="BD6" s="332" t="s">
        <v>76</v>
      </c>
      <c r="BE6" s="332" t="s">
        <v>77</v>
      </c>
      <c r="BF6" s="332" t="s">
        <v>78</v>
      </c>
      <c r="BG6" s="524" t="s">
        <v>75</v>
      </c>
      <c r="BH6" s="524" t="s">
        <v>76</v>
      </c>
      <c r="BI6" s="524" t="s">
        <v>77</v>
      </c>
      <c r="BJ6" s="524" t="s">
        <v>78</v>
      </c>
      <c r="BK6" s="524" t="s">
        <v>75</v>
      </c>
      <c r="BL6" s="524" t="s">
        <v>76</v>
      </c>
      <c r="BM6" s="524" t="s">
        <v>77</v>
      </c>
      <c r="BN6" s="524" t="s">
        <v>78</v>
      </c>
      <c r="BO6" s="525" t="s">
        <v>75</v>
      </c>
      <c r="BP6" s="530" t="s">
        <v>76</v>
      </c>
      <c r="BQ6" s="549" t="s">
        <v>77</v>
      </c>
      <c r="BR6" s="318" t="s">
        <v>341</v>
      </c>
      <c r="BS6" s="242" t="s">
        <v>341</v>
      </c>
      <c r="BT6" s="609"/>
      <c r="BU6" s="559"/>
      <c r="BV6" s="559"/>
      <c r="BW6" s="559"/>
      <c r="BX6" s="607"/>
      <c r="BY6" s="607"/>
      <c r="BZ6" s="607"/>
      <c r="CA6" s="607">
        <v>2022</v>
      </c>
      <c r="CB6" s="559"/>
      <c r="CC6" s="559"/>
      <c r="FE6" s="197" t="s">
        <v>337</v>
      </c>
      <c r="FF6" s="197" t="s">
        <v>338</v>
      </c>
    </row>
    <row r="7" spans="1:315" ht="35" customHeight="1">
      <c r="A7" s="462"/>
      <c r="B7" s="470" t="str">
        <f>IF('1'!$A$1=1,D7,F7)</f>
        <v>EU 27**</v>
      </c>
      <c r="C7" s="463"/>
      <c r="D7" s="246" t="s">
        <v>185</v>
      </c>
      <c r="E7" s="244"/>
      <c r="F7" s="437" t="s">
        <v>197</v>
      </c>
      <c r="G7" s="297">
        <v>1942.11275</v>
      </c>
      <c r="H7" s="255">
        <v>2758.6934769999998</v>
      </c>
      <c r="I7" s="255">
        <v>2693.2562239999997</v>
      </c>
      <c r="J7" s="255">
        <v>3331.9808909999997</v>
      </c>
      <c r="K7" s="255">
        <v>3568.8192467899999</v>
      </c>
      <c r="L7" s="255">
        <v>4352.6202731300018</v>
      </c>
      <c r="M7" s="255">
        <v>3572.8193158799995</v>
      </c>
      <c r="N7" s="255">
        <v>3553.0464983700003</v>
      </c>
      <c r="O7" s="255">
        <v>3018.7541498000001</v>
      </c>
      <c r="P7" s="255">
        <v>3584.0232877700005</v>
      </c>
      <c r="Q7" s="255">
        <v>3374.55789478</v>
      </c>
      <c r="R7" s="255">
        <v>3938.7783904799994</v>
      </c>
      <c r="S7" s="255">
        <v>3587.6879021900004</v>
      </c>
      <c r="T7" s="255">
        <v>3151.5152395999999</v>
      </c>
      <c r="U7" s="255">
        <v>2909.4560647599997</v>
      </c>
      <c r="V7" s="255">
        <v>3847.1088617099999</v>
      </c>
      <c r="W7" s="255">
        <v>3990.1852919000003</v>
      </c>
      <c r="X7" s="255">
        <v>3629.0053976699996</v>
      </c>
      <c r="Y7" s="255">
        <v>3101.058631429999</v>
      </c>
      <c r="Z7" s="255">
        <v>2906.7223310500008</v>
      </c>
      <c r="AA7" s="255">
        <v>2533.6378778500002</v>
      </c>
      <c r="AB7" s="255">
        <v>2145.22737865</v>
      </c>
      <c r="AC7" s="255">
        <v>2527.0610196400012</v>
      </c>
      <c r="AD7" s="255">
        <v>2921.8667794199996</v>
      </c>
      <c r="AE7" s="255">
        <v>2465.8633423400001</v>
      </c>
      <c r="AF7" s="255">
        <v>2548.2310101100002</v>
      </c>
      <c r="AG7" s="255">
        <v>2462.1441585299999</v>
      </c>
      <c r="AH7" s="255">
        <v>2937.8686477400001</v>
      </c>
      <c r="AI7" s="255">
        <v>3096.4044121400002</v>
      </c>
      <c r="AJ7" s="255">
        <v>3268.4596509500007</v>
      </c>
      <c r="AK7" s="255">
        <v>3412.1549900499995</v>
      </c>
      <c r="AL7" s="255">
        <v>3899.3255109000002</v>
      </c>
      <c r="AM7" s="255">
        <v>3929.4995043699987</v>
      </c>
      <c r="AN7" s="255">
        <v>3593.1051137499999</v>
      </c>
      <c r="AO7" s="255">
        <v>3785.24964847</v>
      </c>
      <c r="AP7" s="255">
        <v>4469.8046762899994</v>
      </c>
      <c r="AQ7" s="255">
        <v>4173.8336128700003</v>
      </c>
      <c r="AR7" s="255">
        <v>3953.7720640400007</v>
      </c>
      <c r="AS7" s="255">
        <v>4271.8405867399997</v>
      </c>
      <c r="AT7" s="255">
        <v>4135.7650553200001</v>
      </c>
      <c r="AU7" s="255">
        <v>3757.6302075399994</v>
      </c>
      <c r="AV7" s="255">
        <v>3015.49579653</v>
      </c>
      <c r="AW7" s="255">
        <v>3463.5843624799995</v>
      </c>
      <c r="AX7" s="255">
        <v>4379.1185179799995</v>
      </c>
      <c r="AY7" s="255">
        <v>4442.605415680001</v>
      </c>
      <c r="AZ7" s="255">
        <v>5414.0853981799992</v>
      </c>
      <c r="BA7" s="255">
        <v>6616.3209748700001</v>
      </c>
      <c r="BB7" s="255">
        <v>6399.3918648600011</v>
      </c>
      <c r="BC7" s="255">
        <v>5573.9110819699999</v>
      </c>
      <c r="BD7" s="255">
        <v>5990.2088659499996</v>
      </c>
      <c r="BE7" s="255">
        <v>6557.4917270800006</v>
      </c>
      <c r="BF7" s="255">
        <v>6696.9179230300006</v>
      </c>
      <c r="BG7" s="255">
        <v>5996.6319858099996</v>
      </c>
      <c r="BH7" s="255">
        <v>5200.0663052800001</v>
      </c>
      <c r="BI7" s="255">
        <v>5170.8194078900005</v>
      </c>
      <c r="BJ7" s="255">
        <v>5559.7521039599997</v>
      </c>
      <c r="BK7" s="255">
        <v>5618.1057533400008</v>
      </c>
      <c r="BL7" s="255">
        <v>5379.7340918</v>
      </c>
      <c r="BM7" s="255">
        <v>5470.6841506000001</v>
      </c>
      <c r="BN7" s="255">
        <v>5693.6591470899984</v>
      </c>
      <c r="BO7" s="255">
        <v>5216.7257831099996</v>
      </c>
      <c r="BP7" s="255">
        <v>4922.192450550001</v>
      </c>
      <c r="BQ7" s="255">
        <v>4852.2511430399991</v>
      </c>
      <c r="BR7" s="255">
        <f>BK7+BL7+BM7</f>
        <v>16468.523995740001</v>
      </c>
      <c r="BS7" s="255">
        <f>BO7+BP7+BQ7</f>
        <v>14991.1693767</v>
      </c>
      <c r="BT7" s="255">
        <f t="shared" ref="BT7:BT35" si="0">AA7+AB7+AC7+AD7</f>
        <v>10127.793055560001</v>
      </c>
      <c r="BU7" s="255">
        <f t="shared" ref="BU7:BU35" si="1">AE7+AF7+AG7+AH7</f>
        <v>10414.10715872</v>
      </c>
      <c r="BV7" s="255">
        <f t="shared" ref="BV7:BV35" si="2">AI7+AJ7+AK7+AL7</f>
        <v>13676.34456404</v>
      </c>
      <c r="BW7" s="255">
        <f t="shared" ref="BW7:BW35" si="3">AM7+AN7+AO7+AP7</f>
        <v>15777.658942879998</v>
      </c>
      <c r="BX7" s="254">
        <f t="shared" ref="BX7:BX35" si="4">AQ7+AR7+AS7+AT7</f>
        <v>16535.211318970003</v>
      </c>
      <c r="BY7" s="254">
        <f t="shared" ref="BY7:BY35" si="5">AU7+AV7+AW7+AX7</f>
        <v>14615.828884529999</v>
      </c>
      <c r="BZ7" s="254">
        <f t="shared" ref="BZ7:BZ21" si="6">AY7+AZ7+BA7+BB7</f>
        <v>22872.403653590001</v>
      </c>
      <c r="CA7" s="254">
        <f t="shared" ref="CA7:CA35" si="7">BC7+BD7+BE7+BF7</f>
        <v>24818.52959803</v>
      </c>
      <c r="CB7" s="254">
        <f>BG7+BH7+BI7+BJ7</f>
        <v>21927.269802940002</v>
      </c>
      <c r="CC7" s="254">
        <f>BK7+BL7+BM7+BN7</f>
        <v>22162.183142829999</v>
      </c>
    </row>
    <row r="8" spans="1:315" ht="35" customHeight="1">
      <c r="A8" s="169"/>
      <c r="B8" s="471" t="str">
        <f>IF('1'!A1=1,D8,F8)</f>
        <v>Agricultural products</v>
      </c>
      <c r="C8" s="383"/>
      <c r="D8" s="367" t="s">
        <v>1</v>
      </c>
      <c r="E8" s="366"/>
      <c r="F8" s="366" t="s">
        <v>113</v>
      </c>
      <c r="G8" s="258">
        <v>263.87837918999998</v>
      </c>
      <c r="H8" s="259">
        <v>337.33286063999998</v>
      </c>
      <c r="I8" s="259">
        <v>524.16759331000003</v>
      </c>
      <c r="J8" s="259">
        <v>725.01345908999997</v>
      </c>
      <c r="K8" s="259">
        <v>645.50499434999995</v>
      </c>
      <c r="L8" s="259">
        <v>763.02864410999996</v>
      </c>
      <c r="M8" s="259">
        <v>755.02964638000003</v>
      </c>
      <c r="N8" s="259">
        <v>968.10232054999994</v>
      </c>
      <c r="O8" s="259">
        <v>804.31765356000005</v>
      </c>
      <c r="P8" s="260">
        <v>999.57999829000005</v>
      </c>
      <c r="Q8" s="260">
        <v>1126.57158949</v>
      </c>
      <c r="R8" s="260">
        <v>1872.8834592400001</v>
      </c>
      <c r="S8" s="260">
        <v>1369.2469531199999</v>
      </c>
      <c r="T8" s="259">
        <v>825.94697142999996</v>
      </c>
      <c r="U8" s="259">
        <v>674.97827484000004</v>
      </c>
      <c r="V8" s="260">
        <v>1426.81686902</v>
      </c>
      <c r="W8" s="260">
        <v>1413.7652334500001</v>
      </c>
      <c r="X8" s="260">
        <v>962.94182339999998</v>
      </c>
      <c r="Y8" s="260">
        <v>1031.8163530300001</v>
      </c>
      <c r="Z8" s="260">
        <v>1119.0577170500001</v>
      </c>
      <c r="AA8" s="260">
        <v>938.98449731999995</v>
      </c>
      <c r="AB8" s="260">
        <v>600.75990243000001</v>
      </c>
      <c r="AC8" s="260">
        <v>918.9268409</v>
      </c>
      <c r="AD8" s="260">
        <v>1444.2008853299999</v>
      </c>
      <c r="AE8" s="260">
        <v>1101.1770845000001</v>
      </c>
      <c r="AF8" s="260">
        <v>884.96257389000004</v>
      </c>
      <c r="AG8" s="260">
        <v>833.10805489999996</v>
      </c>
      <c r="AH8" s="260">
        <v>1185.07568064</v>
      </c>
      <c r="AI8" s="260">
        <v>1230.4494691800001</v>
      </c>
      <c r="AJ8" s="260">
        <v>1351.1306849499999</v>
      </c>
      <c r="AK8" s="260">
        <v>1327.0620234800001</v>
      </c>
      <c r="AL8" s="260">
        <v>1536.14735178</v>
      </c>
      <c r="AM8" s="260">
        <v>1412.75481016</v>
      </c>
      <c r="AN8" s="260">
        <v>1028.90946652</v>
      </c>
      <c r="AO8" s="260">
        <v>1393.45190991</v>
      </c>
      <c r="AP8" s="260">
        <v>2058.2254781400002</v>
      </c>
      <c r="AQ8" s="260">
        <v>1768.2074371799999</v>
      </c>
      <c r="AR8" s="260">
        <v>1364.4011506100001</v>
      </c>
      <c r="AS8" s="260">
        <v>1867.34709671</v>
      </c>
      <c r="AT8" s="260">
        <v>2014.12533487</v>
      </c>
      <c r="AU8" s="260">
        <v>1561.0079194100001</v>
      </c>
      <c r="AV8" s="260">
        <v>1203.8633961400001</v>
      </c>
      <c r="AW8" s="260">
        <v>1419.0677302199999</v>
      </c>
      <c r="AX8" s="260">
        <v>1937.1067219700001</v>
      </c>
      <c r="AY8" s="260">
        <v>1446.4925436000001</v>
      </c>
      <c r="AZ8" s="260">
        <v>1477.22992393</v>
      </c>
      <c r="BA8" s="260">
        <v>1960.96042367</v>
      </c>
      <c r="BB8" s="260">
        <v>2770.1889010199998</v>
      </c>
      <c r="BC8" s="260">
        <v>2183.2515621500002</v>
      </c>
      <c r="BD8" s="260">
        <v>2542.11634607</v>
      </c>
      <c r="BE8" s="260">
        <v>3735.04385976</v>
      </c>
      <c r="BF8" s="260">
        <v>4437.1544594200004</v>
      </c>
      <c r="BG8" s="260">
        <v>3663.7758824100001</v>
      </c>
      <c r="BH8" s="260">
        <v>2399.2311229900001</v>
      </c>
      <c r="BI8" s="260">
        <v>2926.6933575000003</v>
      </c>
      <c r="BJ8" s="260">
        <v>3507.8642268600001</v>
      </c>
      <c r="BK8" s="260">
        <v>3317.2154211799998</v>
      </c>
      <c r="BL8" s="260">
        <v>2953.1218813300002</v>
      </c>
      <c r="BM8" s="260">
        <v>3051.3019082399996</v>
      </c>
      <c r="BN8" s="260">
        <v>3511.8413687800003</v>
      </c>
      <c r="BO8" s="260">
        <v>2984.2892937699999</v>
      </c>
      <c r="BP8" s="260">
        <v>2340.2226856800003</v>
      </c>
      <c r="BQ8" s="260">
        <v>2369.3257780399999</v>
      </c>
      <c r="BR8" s="260">
        <f>BK8+BL8+BM8</f>
        <v>9321.6392107499996</v>
      </c>
      <c r="BS8" s="260">
        <f>BO8+BP8+BQ8</f>
        <v>7693.8377574900005</v>
      </c>
      <c r="BT8" s="260">
        <f t="shared" si="0"/>
        <v>3902.87212598</v>
      </c>
      <c r="BU8" s="260">
        <f t="shared" si="1"/>
        <v>4004.3233939299998</v>
      </c>
      <c r="BV8" s="260">
        <f t="shared" si="2"/>
        <v>5444.7895293900001</v>
      </c>
      <c r="BW8" s="260">
        <f t="shared" si="3"/>
        <v>5893.34166473</v>
      </c>
      <c r="BX8" s="252">
        <f t="shared" si="4"/>
        <v>7014.0810193699999</v>
      </c>
      <c r="BY8" s="252">
        <f t="shared" si="5"/>
        <v>6121.04576774</v>
      </c>
      <c r="BZ8" s="252">
        <f t="shared" si="6"/>
        <v>7654.8717922199994</v>
      </c>
      <c r="CA8" s="252">
        <f t="shared" si="7"/>
        <v>12897.566227400001</v>
      </c>
      <c r="CB8" s="252">
        <f>BG8+BH8+BI8+BJ8</f>
        <v>12497.564589760001</v>
      </c>
      <c r="CC8" s="252">
        <f>BK8+BL8+BM8+BN8</f>
        <v>12833.48057953</v>
      </c>
    </row>
    <row r="9" spans="1:315" ht="30" customHeight="1">
      <c r="A9" s="309">
        <v>10</v>
      </c>
      <c r="B9" s="473" t="str">
        <f>IF('1'!A1=1,D9,F9)</f>
        <v>cereals</v>
      </c>
      <c r="C9" s="464">
        <v>10</v>
      </c>
      <c r="D9" s="369" t="s">
        <v>38</v>
      </c>
      <c r="E9" s="368">
        <v>10</v>
      </c>
      <c r="F9" s="370" t="s">
        <v>114</v>
      </c>
      <c r="G9" s="256">
        <v>41.762206599999999</v>
      </c>
      <c r="H9" s="257">
        <v>13.032289990000001</v>
      </c>
      <c r="I9" s="257">
        <v>9.6420816499999997</v>
      </c>
      <c r="J9" s="257">
        <v>90.088039039999998</v>
      </c>
      <c r="K9" s="257">
        <v>137.57192699000001</v>
      </c>
      <c r="L9" s="257">
        <v>341.90610262000001</v>
      </c>
      <c r="M9" s="257">
        <v>228.87468518</v>
      </c>
      <c r="N9" s="257">
        <v>312.91775036000001</v>
      </c>
      <c r="O9" s="257">
        <v>329.78481405000002</v>
      </c>
      <c r="P9" s="257">
        <v>370.73854538000001</v>
      </c>
      <c r="Q9" s="257">
        <v>316.90583364999998</v>
      </c>
      <c r="R9" s="257">
        <v>933.31705693000004</v>
      </c>
      <c r="S9" s="257">
        <v>600.58899346999999</v>
      </c>
      <c r="T9" s="257">
        <v>427.60624145000003</v>
      </c>
      <c r="U9" s="257">
        <v>39.188753460000001</v>
      </c>
      <c r="V9" s="257">
        <v>588.58459912000001</v>
      </c>
      <c r="W9" s="257">
        <v>825.55932169000005</v>
      </c>
      <c r="X9" s="257">
        <v>389.59142285000001</v>
      </c>
      <c r="Y9" s="257">
        <v>174.00228680000001</v>
      </c>
      <c r="Z9" s="257">
        <v>308.24589673999998</v>
      </c>
      <c r="AA9" s="257">
        <v>439.91594292000002</v>
      </c>
      <c r="AB9" s="257">
        <v>265.10476284999999</v>
      </c>
      <c r="AC9" s="257">
        <v>216.65678663</v>
      </c>
      <c r="AD9" s="257">
        <v>664.54000708000001</v>
      </c>
      <c r="AE9" s="257">
        <v>515.47702197000001</v>
      </c>
      <c r="AF9" s="257">
        <v>234.73556246999999</v>
      </c>
      <c r="AG9" s="257">
        <v>142.83209511000001</v>
      </c>
      <c r="AH9" s="257">
        <v>359.77834380000002</v>
      </c>
      <c r="AI9" s="257">
        <v>547.49847752000005</v>
      </c>
      <c r="AJ9" s="257">
        <v>513.21939426999995</v>
      </c>
      <c r="AK9" s="257">
        <v>223.83043776</v>
      </c>
      <c r="AL9" s="257">
        <v>372.38166200000001</v>
      </c>
      <c r="AM9" s="257">
        <v>592.95844174000001</v>
      </c>
      <c r="AN9" s="257">
        <v>358.10307534999998</v>
      </c>
      <c r="AO9" s="257">
        <v>299.81930987999999</v>
      </c>
      <c r="AP9" s="257">
        <v>889.32126077999999</v>
      </c>
      <c r="AQ9" s="257">
        <v>906.92354435000004</v>
      </c>
      <c r="AR9" s="257">
        <v>580.57580853000002</v>
      </c>
      <c r="AS9" s="257">
        <v>308.24590610000001</v>
      </c>
      <c r="AT9" s="257">
        <v>697.35556177000001</v>
      </c>
      <c r="AU9" s="257">
        <v>616.09819306999998</v>
      </c>
      <c r="AV9" s="257">
        <v>401.21084205</v>
      </c>
      <c r="AW9" s="257">
        <v>110.44491386999999</v>
      </c>
      <c r="AX9" s="257">
        <v>535.70647615999997</v>
      </c>
      <c r="AY9" s="257">
        <v>497.90082669999998</v>
      </c>
      <c r="AZ9" s="257">
        <v>497.22294448000002</v>
      </c>
      <c r="BA9" s="257">
        <v>191.05442513</v>
      </c>
      <c r="BB9" s="257">
        <v>748.66942899000003</v>
      </c>
      <c r="BC9" s="257">
        <v>859.81363310999996</v>
      </c>
      <c r="BD9" s="257">
        <v>794.7312073999999</v>
      </c>
      <c r="BE9" s="257">
        <v>1258.5236319199998</v>
      </c>
      <c r="BF9" s="257">
        <v>1759.1182921</v>
      </c>
      <c r="BG9" s="257">
        <v>1747.14272286</v>
      </c>
      <c r="BH9" s="257">
        <v>962.02941920000012</v>
      </c>
      <c r="BI9" s="257">
        <v>763.47095705000004</v>
      </c>
      <c r="BJ9" s="257">
        <v>1102.7243759399998</v>
      </c>
      <c r="BK9" s="257">
        <v>1078.8845774599999</v>
      </c>
      <c r="BL9" s="257">
        <v>1066.96062244</v>
      </c>
      <c r="BM9" s="257">
        <v>723.34812490000002</v>
      </c>
      <c r="BN9" s="257">
        <v>1048.6006135900002</v>
      </c>
      <c r="BO9" s="257">
        <v>996.59257671</v>
      </c>
      <c r="BP9" s="257">
        <v>392.43816568</v>
      </c>
      <c r="BQ9" s="257">
        <v>195.94132060999999</v>
      </c>
      <c r="BR9" s="263">
        <f>BK9+BL9+BM9</f>
        <v>2869.1933248</v>
      </c>
      <c r="BS9" s="263">
        <f>BO9+BP9+BQ9</f>
        <v>1584.9720629999999</v>
      </c>
      <c r="BT9" s="263">
        <f t="shared" si="0"/>
        <v>1586.2174994799998</v>
      </c>
      <c r="BU9" s="263">
        <f t="shared" si="1"/>
        <v>1252.8230233499999</v>
      </c>
      <c r="BV9" s="263">
        <f t="shared" si="2"/>
        <v>1656.9299715500001</v>
      </c>
      <c r="BW9" s="263">
        <f t="shared" si="3"/>
        <v>2140.2020877499999</v>
      </c>
      <c r="BX9" s="251">
        <f t="shared" si="4"/>
        <v>2493.1008207499999</v>
      </c>
      <c r="BY9" s="251">
        <f t="shared" si="5"/>
        <v>1663.46042515</v>
      </c>
      <c r="BZ9" s="251">
        <f t="shared" si="6"/>
        <v>1934.8476252999999</v>
      </c>
      <c r="CA9" s="251">
        <f t="shared" si="7"/>
        <v>4672.1867645299999</v>
      </c>
      <c r="CB9" s="251">
        <f t="shared" ref="CB9:CB35" si="8">BG9+BH9+BI9+BJ9</f>
        <v>4575.3674750499995</v>
      </c>
      <c r="CC9" s="251">
        <f t="shared" ref="CC9:CC35" si="9">BK9+BL9+BM9+BN9</f>
        <v>3917.7939383900002</v>
      </c>
      <c r="IE9" s="336"/>
      <c r="IG9" s="113" t="s">
        <v>249</v>
      </c>
      <c r="IH9" s="113" t="s">
        <v>248</v>
      </c>
      <c r="II9" s="113"/>
    </row>
    <row r="10" spans="1:315" ht="30" customHeight="1">
      <c r="A10" s="274">
        <v>1001</v>
      </c>
      <c r="B10" s="474" t="str">
        <f>IF('1'!$A$1=1,D10,F10)</f>
        <v xml:space="preserve">wheat </v>
      </c>
      <c r="C10" s="465">
        <v>1001</v>
      </c>
      <c r="D10" s="372" t="s">
        <v>186</v>
      </c>
      <c r="E10" s="371">
        <v>1001</v>
      </c>
      <c r="F10" s="370" t="s">
        <v>204</v>
      </c>
      <c r="G10" s="256">
        <v>5.3343596499999997</v>
      </c>
      <c r="H10" s="257">
        <v>0.52722466000000001</v>
      </c>
      <c r="I10" s="257">
        <v>7.2478161500000002</v>
      </c>
      <c r="J10" s="257">
        <v>0.56912129</v>
      </c>
      <c r="K10" s="257">
        <v>3.6290209600000001</v>
      </c>
      <c r="L10" s="257">
        <v>118.56434218</v>
      </c>
      <c r="M10" s="257">
        <v>211.16502120999999</v>
      </c>
      <c r="N10" s="257">
        <v>23.6556797</v>
      </c>
      <c r="O10" s="257">
        <v>104.73243429</v>
      </c>
      <c r="P10" s="257">
        <v>24.739336139999999</v>
      </c>
      <c r="Q10" s="257">
        <v>171.91221464</v>
      </c>
      <c r="R10" s="257">
        <v>88.285868969999996</v>
      </c>
      <c r="S10" s="257">
        <v>1.07367824</v>
      </c>
      <c r="T10" s="257">
        <v>10.452525959999999</v>
      </c>
      <c r="U10" s="257">
        <v>5</v>
      </c>
      <c r="V10" s="257">
        <v>6</v>
      </c>
      <c r="W10" s="257">
        <v>2</v>
      </c>
      <c r="X10" s="257">
        <v>6.26182924</v>
      </c>
      <c r="Y10" s="257">
        <v>136</v>
      </c>
      <c r="Z10" s="257">
        <v>54</v>
      </c>
      <c r="AA10" s="257">
        <v>66</v>
      </c>
      <c r="AB10" s="257">
        <v>17.899704400000001</v>
      </c>
      <c r="AC10" s="257">
        <v>111.45283990999999</v>
      </c>
      <c r="AD10" s="257">
        <v>91.247560879999995</v>
      </c>
      <c r="AE10" s="257">
        <v>65.918894910000006</v>
      </c>
      <c r="AF10" s="257">
        <v>43.485116009999999</v>
      </c>
      <c r="AG10" s="257">
        <v>43.646931649999999</v>
      </c>
      <c r="AH10" s="257">
        <v>35.394868789999997</v>
      </c>
      <c r="AI10" s="257">
        <v>60.100499300000003</v>
      </c>
      <c r="AJ10" s="257">
        <v>22.217414139999999</v>
      </c>
      <c r="AK10" s="257">
        <v>65.526614710000004</v>
      </c>
      <c r="AL10" s="257">
        <v>63.234463519999998</v>
      </c>
      <c r="AM10" s="257">
        <v>130.97688947</v>
      </c>
      <c r="AN10" s="257">
        <v>6.2535490600000001</v>
      </c>
      <c r="AO10" s="257">
        <v>81.200802280000005</v>
      </c>
      <c r="AP10" s="257">
        <v>28.773738349999999</v>
      </c>
      <c r="AQ10" s="257">
        <v>43.672243739999999</v>
      </c>
      <c r="AR10" s="257">
        <v>2.9103122400000001</v>
      </c>
      <c r="AS10" s="257">
        <v>54.846418360000001</v>
      </c>
      <c r="AT10" s="257">
        <v>8</v>
      </c>
      <c r="AU10" s="257">
        <v>12</v>
      </c>
      <c r="AV10" s="257">
        <v>17.521626860000001</v>
      </c>
      <c r="AW10" s="257">
        <v>78.273749390000006</v>
      </c>
      <c r="AX10" s="257">
        <v>31.173081679999999</v>
      </c>
      <c r="AY10" s="257">
        <v>6</v>
      </c>
      <c r="AZ10" s="257">
        <v>17.545582360000001</v>
      </c>
      <c r="BA10" s="257">
        <v>23.673110449999999</v>
      </c>
      <c r="BB10" s="257">
        <v>48.289554029999998</v>
      </c>
      <c r="BC10" s="257">
        <v>10.66461046</v>
      </c>
      <c r="BD10" s="257">
        <v>36.014290619999997</v>
      </c>
      <c r="BE10" s="257">
        <v>342.79289950999998</v>
      </c>
      <c r="BF10" s="257">
        <v>533.14098603000002</v>
      </c>
      <c r="BG10" s="257">
        <v>443.79732698999999</v>
      </c>
      <c r="BH10" s="257">
        <v>277.32471578000002</v>
      </c>
      <c r="BI10" s="257">
        <v>387.30435009000007</v>
      </c>
      <c r="BJ10" s="257">
        <v>350.71054042000003</v>
      </c>
      <c r="BK10" s="257">
        <v>366.09298417000002</v>
      </c>
      <c r="BL10" s="257">
        <v>290.61759981</v>
      </c>
      <c r="BM10" s="257">
        <v>368.54218201000003</v>
      </c>
      <c r="BN10" s="257">
        <v>259.09488736000003</v>
      </c>
      <c r="BO10" s="257">
        <v>248.16344034999997</v>
      </c>
      <c r="BP10" s="257">
        <v>54.342238660000007</v>
      </c>
      <c r="BQ10" s="257">
        <v>78.763877809999997</v>
      </c>
      <c r="BR10" s="263">
        <f t="shared" ref="BR10:BR35" si="10">BK10+BL10+BM10</f>
        <v>1025.2527659900002</v>
      </c>
      <c r="BS10" s="263">
        <f t="shared" ref="BS10:BS35" si="11">BO10+BP10+BQ10</f>
        <v>381.26955681999999</v>
      </c>
      <c r="BT10" s="263">
        <f t="shared" si="0"/>
        <v>286.60010518999997</v>
      </c>
      <c r="BU10" s="263">
        <f t="shared" si="1"/>
        <v>188.44581136000002</v>
      </c>
      <c r="BV10" s="263">
        <f t="shared" si="2"/>
        <v>211.07899166999999</v>
      </c>
      <c r="BW10" s="263">
        <f t="shared" si="3"/>
        <v>247.20497916000002</v>
      </c>
      <c r="BX10" s="251">
        <f t="shared" si="4"/>
        <v>109.42897434</v>
      </c>
      <c r="BY10" s="251">
        <f t="shared" si="5"/>
        <v>138.96845793</v>
      </c>
      <c r="BZ10" s="251">
        <f t="shared" si="6"/>
        <v>95.508246839999998</v>
      </c>
      <c r="CA10" s="251">
        <f t="shared" si="7"/>
        <v>922.61278661999995</v>
      </c>
      <c r="CB10" s="251">
        <f t="shared" si="8"/>
        <v>1459.13693328</v>
      </c>
      <c r="CC10" s="251">
        <f t="shared" si="9"/>
        <v>1284.3476533500002</v>
      </c>
      <c r="IE10" s="336"/>
      <c r="IG10" s="113" t="s">
        <v>266</v>
      </c>
      <c r="IH10" s="113" t="s">
        <v>267</v>
      </c>
      <c r="II10" s="113"/>
    </row>
    <row r="11" spans="1:315" ht="30" customHeight="1">
      <c r="A11" s="274">
        <v>1005</v>
      </c>
      <c r="B11" s="474" t="str">
        <f>IF('1'!$A$1=1,D11,F11)</f>
        <v xml:space="preserve">maize </v>
      </c>
      <c r="C11" s="465">
        <v>1005</v>
      </c>
      <c r="D11" s="372" t="s">
        <v>187</v>
      </c>
      <c r="E11" s="371">
        <v>1005</v>
      </c>
      <c r="F11" s="370" t="s">
        <v>274</v>
      </c>
      <c r="G11" s="256">
        <v>0</v>
      </c>
      <c r="H11" s="257">
        <v>11.41708888</v>
      </c>
      <c r="I11" s="257">
        <v>1.51894415</v>
      </c>
      <c r="J11" s="257">
        <v>87.412682919999995</v>
      </c>
      <c r="K11" s="257">
        <v>133.44510564000001</v>
      </c>
      <c r="L11" s="257">
        <v>205.37045438999999</v>
      </c>
      <c r="M11" s="257">
        <v>13.2171258</v>
      </c>
      <c r="N11" s="257">
        <v>284.06804750999999</v>
      </c>
      <c r="O11" s="257">
        <v>221.07263921000001</v>
      </c>
      <c r="P11" s="257">
        <v>343.47743144999998</v>
      </c>
      <c r="Q11" s="257">
        <v>143.79503252000001</v>
      </c>
      <c r="R11" s="257">
        <v>834.36779611999998</v>
      </c>
      <c r="S11" s="257">
        <v>574.27998307999997</v>
      </c>
      <c r="T11" s="257">
        <v>414.26809730999997</v>
      </c>
      <c r="U11" s="257">
        <v>32.740473000000001</v>
      </c>
      <c r="V11" s="257">
        <v>575.37068180000006</v>
      </c>
      <c r="W11" s="257">
        <v>804.59939879000001</v>
      </c>
      <c r="X11" s="257">
        <v>374.73581558000001</v>
      </c>
      <c r="Y11" s="257">
        <v>26.78579332</v>
      </c>
      <c r="Z11" s="257">
        <v>242.43406145</v>
      </c>
      <c r="AA11" s="257">
        <v>366.60602404000002</v>
      </c>
      <c r="AB11" s="257">
        <v>241.69649877000001</v>
      </c>
      <c r="AC11" s="257">
        <v>76.88760533</v>
      </c>
      <c r="AD11" s="257">
        <v>558.57506536000005</v>
      </c>
      <c r="AE11" s="257">
        <v>443.58723368</v>
      </c>
      <c r="AF11" s="257">
        <v>182.75223825</v>
      </c>
      <c r="AG11" s="257">
        <v>67.262981170000003</v>
      </c>
      <c r="AH11" s="257">
        <v>310.32080510999998</v>
      </c>
      <c r="AI11" s="257">
        <v>470.23821987000002</v>
      </c>
      <c r="AJ11" s="257">
        <v>473.11500531000002</v>
      </c>
      <c r="AK11" s="257">
        <v>127.64155949000001</v>
      </c>
      <c r="AL11" s="257">
        <v>303.23443695999998</v>
      </c>
      <c r="AM11" s="257">
        <v>435.96403493000003</v>
      </c>
      <c r="AN11" s="257">
        <v>343.70744156000001</v>
      </c>
      <c r="AO11" s="257">
        <v>208.06298801</v>
      </c>
      <c r="AP11" s="257">
        <v>852.25440046000006</v>
      </c>
      <c r="AQ11" s="257">
        <v>852.75681194000003</v>
      </c>
      <c r="AR11" s="257">
        <v>575.64175683999997</v>
      </c>
      <c r="AS11" s="257">
        <v>175.42200640999999</v>
      </c>
      <c r="AT11" s="257">
        <v>679.65650751999999</v>
      </c>
      <c r="AU11" s="257">
        <v>588.13038374999996</v>
      </c>
      <c r="AV11" s="257">
        <v>371.26858255000002</v>
      </c>
      <c r="AW11" s="257">
        <v>21.102274739999999</v>
      </c>
      <c r="AX11" s="257">
        <v>499.83729927000002</v>
      </c>
      <c r="AY11" s="257">
        <v>484.78612068000001</v>
      </c>
      <c r="AZ11" s="257">
        <v>469.28043812999999</v>
      </c>
      <c r="BA11" s="257">
        <v>153.25436019</v>
      </c>
      <c r="BB11" s="257">
        <v>664.32826065999996</v>
      </c>
      <c r="BC11" s="257">
        <v>822.19507073</v>
      </c>
      <c r="BD11" s="257">
        <v>743.46436242000004</v>
      </c>
      <c r="BE11" s="257">
        <v>807.19326109999997</v>
      </c>
      <c r="BF11" s="257">
        <v>1121.6989168600001</v>
      </c>
      <c r="BG11" s="257">
        <v>1260.9574153199999</v>
      </c>
      <c r="BH11" s="257">
        <v>660.69521531000009</v>
      </c>
      <c r="BI11" s="257">
        <v>303.50678252</v>
      </c>
      <c r="BJ11" s="257">
        <v>709.30270068999994</v>
      </c>
      <c r="BK11" s="257">
        <v>682.95034493999992</v>
      </c>
      <c r="BL11" s="257">
        <v>742.65564347000009</v>
      </c>
      <c r="BM11" s="257">
        <v>325.57710625000004</v>
      </c>
      <c r="BN11" s="257">
        <v>746.46633311000005</v>
      </c>
      <c r="BO11" s="257">
        <v>734.28827245999992</v>
      </c>
      <c r="BP11" s="257">
        <v>332.56828542</v>
      </c>
      <c r="BQ11" s="257">
        <v>113.13758924</v>
      </c>
      <c r="BR11" s="263">
        <f t="shared" si="10"/>
        <v>1751.1830946600001</v>
      </c>
      <c r="BS11" s="263">
        <f t="shared" si="11"/>
        <v>1179.9941471199998</v>
      </c>
      <c r="BT11" s="263">
        <f t="shared" si="0"/>
        <v>1243.7651935000001</v>
      </c>
      <c r="BU11" s="263">
        <f t="shared" si="1"/>
        <v>1003.9232582099999</v>
      </c>
      <c r="BV11" s="263">
        <f t="shared" si="2"/>
        <v>1374.22922163</v>
      </c>
      <c r="BW11" s="263">
        <f t="shared" si="3"/>
        <v>1839.9888649600002</v>
      </c>
      <c r="BX11" s="251">
        <f t="shared" si="4"/>
        <v>2283.4770827100001</v>
      </c>
      <c r="BY11" s="251">
        <f t="shared" si="5"/>
        <v>1480.3385403100001</v>
      </c>
      <c r="BZ11" s="251">
        <f t="shared" si="6"/>
        <v>1771.6491796599998</v>
      </c>
      <c r="CA11" s="251">
        <f t="shared" si="7"/>
        <v>3494.5516111100005</v>
      </c>
      <c r="CB11" s="251">
        <f t="shared" si="8"/>
        <v>2934.4621138399998</v>
      </c>
      <c r="CC11" s="251">
        <f t="shared" si="9"/>
        <v>2497.6494277700003</v>
      </c>
      <c r="IE11" s="336"/>
      <c r="IG11" s="113" t="s">
        <v>178</v>
      </c>
      <c r="IH11" s="113" t="s">
        <v>179</v>
      </c>
      <c r="II11" s="113"/>
      <c r="KY11" s="129" t="s">
        <v>225</v>
      </c>
      <c r="KZ11" s="151" t="s">
        <v>226</v>
      </c>
    </row>
    <row r="12" spans="1:315" ht="30" customHeight="1">
      <c r="A12" s="310">
        <v>12</v>
      </c>
      <c r="B12" s="475" t="str">
        <f>IF('1'!A1=1,D12,F12)</f>
        <v>oil seed and oleaginous fruits</v>
      </c>
      <c r="C12" s="464">
        <v>12</v>
      </c>
      <c r="D12" s="373" t="s">
        <v>39</v>
      </c>
      <c r="E12" s="368">
        <v>12</v>
      </c>
      <c r="F12" s="374" t="s">
        <v>115</v>
      </c>
      <c r="G12" s="256">
        <v>49.462779099999999</v>
      </c>
      <c r="H12" s="257">
        <v>33.079143889999997</v>
      </c>
      <c r="I12" s="257">
        <v>315.03666608999998</v>
      </c>
      <c r="J12" s="257">
        <v>303.15648519000001</v>
      </c>
      <c r="K12" s="257">
        <v>161.66292919</v>
      </c>
      <c r="L12" s="257">
        <v>65.024521140000004</v>
      </c>
      <c r="M12" s="257">
        <v>305.23738581999999</v>
      </c>
      <c r="N12" s="257">
        <v>383.36539524</v>
      </c>
      <c r="O12" s="257">
        <v>196.27497432000001</v>
      </c>
      <c r="P12" s="257">
        <v>208.64595363999999</v>
      </c>
      <c r="Q12" s="257">
        <v>405.30012970000001</v>
      </c>
      <c r="R12" s="257">
        <v>413.78599835</v>
      </c>
      <c r="S12" s="257">
        <v>316.78988000999999</v>
      </c>
      <c r="T12" s="257">
        <v>82.906057689999997</v>
      </c>
      <c r="U12" s="257">
        <v>381.02767346000002</v>
      </c>
      <c r="V12" s="257">
        <v>466.79712072000001</v>
      </c>
      <c r="W12" s="257">
        <v>171.52672884</v>
      </c>
      <c r="X12" s="257">
        <v>55.564113130000003</v>
      </c>
      <c r="Y12" s="257">
        <v>361.89222510000002</v>
      </c>
      <c r="Z12" s="257">
        <v>326.74109878000002</v>
      </c>
      <c r="AA12" s="257">
        <v>90.719722160000003</v>
      </c>
      <c r="AB12" s="257">
        <v>30.346350040000001</v>
      </c>
      <c r="AC12" s="257">
        <v>332.06658235999998</v>
      </c>
      <c r="AD12" s="257">
        <v>190.52444435999999</v>
      </c>
      <c r="AE12" s="257">
        <v>42.886352770000002</v>
      </c>
      <c r="AF12" s="257">
        <v>54.938990519999997</v>
      </c>
      <c r="AG12" s="257">
        <v>282.40603829999998</v>
      </c>
      <c r="AH12" s="257">
        <v>224.75946218000001</v>
      </c>
      <c r="AI12" s="257">
        <v>105.97236165</v>
      </c>
      <c r="AJ12" s="257">
        <v>110.77804200999999</v>
      </c>
      <c r="AK12" s="257">
        <v>457.46228386000001</v>
      </c>
      <c r="AL12" s="257">
        <v>420.35727363000001</v>
      </c>
      <c r="AM12" s="257">
        <v>170.51371918999999</v>
      </c>
      <c r="AN12" s="257">
        <v>64.378465539999993</v>
      </c>
      <c r="AO12" s="257">
        <v>567.47897728999999</v>
      </c>
      <c r="AP12" s="257">
        <v>359.83123569000003</v>
      </c>
      <c r="AQ12" s="257">
        <v>143.04439636999999</v>
      </c>
      <c r="AR12" s="257">
        <v>53.046990379999997</v>
      </c>
      <c r="AS12" s="257">
        <v>861.07931074999999</v>
      </c>
      <c r="AT12" s="257">
        <v>467.97013907000002</v>
      </c>
      <c r="AU12" s="257">
        <v>90.466606170000006</v>
      </c>
      <c r="AV12" s="257">
        <v>54.390339400000002</v>
      </c>
      <c r="AW12" s="257">
        <v>594.69872396000005</v>
      </c>
      <c r="AX12" s="257">
        <v>404.49832395999999</v>
      </c>
      <c r="AY12" s="257">
        <v>70.848171969999996</v>
      </c>
      <c r="AZ12" s="257">
        <v>87.933512769999993</v>
      </c>
      <c r="BA12" s="257">
        <v>726.98383920000003</v>
      </c>
      <c r="BB12" s="257">
        <v>592.55771285000003</v>
      </c>
      <c r="BC12" s="257">
        <v>137.58232158999999</v>
      </c>
      <c r="BD12" s="257">
        <v>524.43236177999995</v>
      </c>
      <c r="BE12" s="257">
        <v>1113.0008222900001</v>
      </c>
      <c r="BF12" s="257">
        <v>1131.6229315599999</v>
      </c>
      <c r="BG12" s="257">
        <v>588.36006758999997</v>
      </c>
      <c r="BH12" s="257">
        <v>150.59534581</v>
      </c>
      <c r="BI12" s="257">
        <v>587.68490956000005</v>
      </c>
      <c r="BJ12" s="257">
        <v>616.11935089999997</v>
      </c>
      <c r="BK12" s="257">
        <v>464.22513192999998</v>
      </c>
      <c r="BL12" s="257">
        <v>258.92267442000002</v>
      </c>
      <c r="BM12" s="257">
        <v>956.84782940000002</v>
      </c>
      <c r="BN12" s="257">
        <v>728.60806647000004</v>
      </c>
      <c r="BO12" s="257">
        <v>320.16744765999999</v>
      </c>
      <c r="BP12" s="257">
        <v>203.55932932000002</v>
      </c>
      <c r="BQ12" s="257">
        <v>572.79762086999995</v>
      </c>
      <c r="BR12" s="263">
        <f t="shared" si="10"/>
        <v>1679.99563575</v>
      </c>
      <c r="BS12" s="263">
        <f t="shared" si="11"/>
        <v>1096.52439785</v>
      </c>
      <c r="BT12" s="263">
        <f t="shared" si="0"/>
        <v>643.65709891999995</v>
      </c>
      <c r="BU12" s="263">
        <f t="shared" si="1"/>
        <v>604.99084376999997</v>
      </c>
      <c r="BV12" s="263">
        <f t="shared" si="2"/>
        <v>1094.5699611499999</v>
      </c>
      <c r="BW12" s="263">
        <f t="shared" si="3"/>
        <v>1162.20239771</v>
      </c>
      <c r="BX12" s="251">
        <f t="shared" si="4"/>
        <v>1525.1408365699999</v>
      </c>
      <c r="BY12" s="251">
        <f t="shared" si="5"/>
        <v>1144.05399349</v>
      </c>
      <c r="BZ12" s="251">
        <f t="shared" si="6"/>
        <v>1478.32323679</v>
      </c>
      <c r="CA12" s="251">
        <f t="shared" si="7"/>
        <v>2906.63843722</v>
      </c>
      <c r="CB12" s="251">
        <f t="shared" si="8"/>
        <v>1942.75967386</v>
      </c>
      <c r="CC12" s="251">
        <f t="shared" si="9"/>
        <v>2408.6037022199998</v>
      </c>
      <c r="GE12" s="113" t="s">
        <v>334</v>
      </c>
      <c r="GF12" s="113" t="s">
        <v>335</v>
      </c>
      <c r="GG12" s="113"/>
      <c r="GH12" s="113"/>
      <c r="IE12" s="336"/>
      <c r="IK12" s="419"/>
      <c r="IL12" s="419"/>
      <c r="IM12" s="419"/>
      <c r="IN12" s="315"/>
      <c r="IO12" s="315"/>
      <c r="IP12" s="315"/>
      <c r="KY12" s="129" t="s">
        <v>229</v>
      </c>
      <c r="KZ12" s="151" t="s">
        <v>230</v>
      </c>
    </row>
    <row r="13" spans="1:315" ht="30" customHeight="1">
      <c r="A13" s="274">
        <v>1201</v>
      </c>
      <c r="B13" s="475" t="str">
        <f>IF('1'!$A$1=1,D13,F13)</f>
        <v>soya beans</v>
      </c>
      <c r="C13" s="465">
        <v>1201</v>
      </c>
      <c r="D13" s="375" t="s">
        <v>188</v>
      </c>
      <c r="E13" s="371">
        <v>1201</v>
      </c>
      <c r="F13" s="374" t="s">
        <v>205</v>
      </c>
      <c r="G13" s="256">
        <v>0</v>
      </c>
      <c r="H13" s="257">
        <v>16.106761930000001</v>
      </c>
      <c r="I13" s="257">
        <v>10.214781090000001</v>
      </c>
      <c r="J13" s="257">
        <v>41.540979540000002</v>
      </c>
      <c r="K13" s="257">
        <v>67.485823870000004</v>
      </c>
      <c r="L13" s="257">
        <v>28.85573231</v>
      </c>
      <c r="M13" s="257">
        <v>8.9082111800000003</v>
      </c>
      <c r="N13" s="257">
        <v>99.276610390000002</v>
      </c>
      <c r="O13" s="257">
        <v>110.63643395</v>
      </c>
      <c r="P13" s="257">
        <v>129.35065130999999</v>
      </c>
      <c r="Q13" s="257">
        <v>55.72770671</v>
      </c>
      <c r="R13" s="257">
        <v>175.08316167000001</v>
      </c>
      <c r="S13" s="257">
        <v>163.91637202000001</v>
      </c>
      <c r="T13" s="257">
        <v>67.732122090000004</v>
      </c>
      <c r="U13" s="257">
        <v>1.9514224499999999</v>
      </c>
      <c r="V13" s="257">
        <v>143.24098475</v>
      </c>
      <c r="W13" s="257">
        <v>99.620794290000006</v>
      </c>
      <c r="X13" s="257">
        <v>31.436115879999999</v>
      </c>
      <c r="Y13" s="257">
        <v>7.2316286200000004</v>
      </c>
      <c r="Z13" s="257">
        <v>134.11577865999999</v>
      </c>
      <c r="AA13" s="257">
        <v>49.489671960000003</v>
      </c>
      <c r="AB13" s="257">
        <v>13.37177067</v>
      </c>
      <c r="AC13" s="257">
        <v>4.4596340300000001</v>
      </c>
      <c r="AD13" s="257">
        <v>56.959075630000001</v>
      </c>
      <c r="AE13" s="257">
        <v>20.22028208</v>
      </c>
      <c r="AF13" s="257">
        <v>21.990059649999999</v>
      </c>
      <c r="AG13" s="257">
        <v>24.308690179999999</v>
      </c>
      <c r="AH13" s="257">
        <v>74.572444169999997</v>
      </c>
      <c r="AI13" s="257">
        <v>71.170193600000005</v>
      </c>
      <c r="AJ13" s="257">
        <v>69.315283030000003</v>
      </c>
      <c r="AK13" s="257">
        <v>20.37101565</v>
      </c>
      <c r="AL13" s="257">
        <v>148.45296457000001</v>
      </c>
      <c r="AM13" s="257">
        <v>118.77572304</v>
      </c>
      <c r="AN13" s="257">
        <v>44.756520209999998</v>
      </c>
      <c r="AO13" s="257">
        <v>3.89487849</v>
      </c>
      <c r="AP13" s="257">
        <v>32.57366245</v>
      </c>
      <c r="AQ13" s="257">
        <v>62.998081290000002</v>
      </c>
      <c r="AR13" s="257">
        <v>33.881490399999997</v>
      </c>
      <c r="AS13" s="257">
        <v>45.059855800000001</v>
      </c>
      <c r="AT13" s="257">
        <v>106.47721141</v>
      </c>
      <c r="AU13" s="257">
        <v>71.169590200000002</v>
      </c>
      <c r="AV13" s="257">
        <v>39.061404099999997</v>
      </c>
      <c r="AW13" s="257">
        <v>6</v>
      </c>
      <c r="AX13" s="257">
        <v>82.217447300000003</v>
      </c>
      <c r="AY13" s="257">
        <v>42.920475240000002</v>
      </c>
      <c r="AZ13" s="257">
        <v>73.555816280000002</v>
      </c>
      <c r="BA13" s="257">
        <v>8.1051706499999998</v>
      </c>
      <c r="BB13" s="257">
        <v>116.85810349</v>
      </c>
      <c r="BC13" s="257">
        <v>89.378530710000007</v>
      </c>
      <c r="BD13" s="257">
        <v>64.205457160000009</v>
      </c>
      <c r="BE13" s="257">
        <v>101.10200445</v>
      </c>
      <c r="BF13" s="257">
        <v>212.47194847000003</v>
      </c>
      <c r="BG13" s="257">
        <v>244.83661158000001</v>
      </c>
      <c r="BH13" s="257">
        <v>112.50570125000002</v>
      </c>
      <c r="BI13" s="257">
        <v>44.18305204</v>
      </c>
      <c r="BJ13" s="257">
        <v>168.39695728999999</v>
      </c>
      <c r="BK13" s="257">
        <v>114.11427931</v>
      </c>
      <c r="BL13" s="257">
        <v>92.701242549999989</v>
      </c>
      <c r="BM13" s="257">
        <v>87.836678559999996</v>
      </c>
      <c r="BN13" s="257">
        <v>277.34002656000001</v>
      </c>
      <c r="BO13" s="257">
        <v>181.93987040000002</v>
      </c>
      <c r="BP13" s="257">
        <v>140.78079047</v>
      </c>
      <c r="BQ13" s="257">
        <v>119.17047067</v>
      </c>
      <c r="BR13" s="263">
        <f t="shared" si="10"/>
        <v>294.65220041999999</v>
      </c>
      <c r="BS13" s="263">
        <f t="shared" si="11"/>
        <v>441.89113154</v>
      </c>
      <c r="BT13" s="263">
        <f t="shared" si="0"/>
        <v>124.28015229</v>
      </c>
      <c r="BU13" s="263">
        <f t="shared" si="1"/>
        <v>141.09147608000001</v>
      </c>
      <c r="BV13" s="263">
        <f t="shared" si="2"/>
        <v>309.30945685</v>
      </c>
      <c r="BW13" s="263">
        <f t="shared" si="3"/>
        <v>200.00078418999999</v>
      </c>
      <c r="BX13" s="251">
        <f t="shared" si="4"/>
        <v>248.41663890000001</v>
      </c>
      <c r="BY13" s="251">
        <f t="shared" si="5"/>
        <v>198.4484416</v>
      </c>
      <c r="BZ13" s="251">
        <f t="shared" si="6"/>
        <v>241.43956566000003</v>
      </c>
      <c r="CA13" s="251">
        <f t="shared" si="7"/>
        <v>467.15794079000005</v>
      </c>
      <c r="CB13" s="251">
        <f t="shared" si="8"/>
        <v>569.92232216000002</v>
      </c>
      <c r="CC13" s="251">
        <f t="shared" si="9"/>
        <v>571.99222697999994</v>
      </c>
      <c r="IE13" s="336"/>
      <c r="IG13" s="113" t="s">
        <v>250</v>
      </c>
      <c r="IH13" s="113" t="s">
        <v>251</v>
      </c>
      <c r="II13" s="113"/>
      <c r="IK13" s="418" t="s">
        <v>257</v>
      </c>
      <c r="IL13" s="418" t="s">
        <v>259</v>
      </c>
      <c r="IM13" s="418" t="s">
        <v>258</v>
      </c>
      <c r="IN13" s="319" t="s">
        <v>260</v>
      </c>
      <c r="IO13" s="315"/>
      <c r="IP13" s="315"/>
    </row>
    <row r="14" spans="1:315" ht="34.75" customHeight="1">
      <c r="A14" s="274">
        <v>1205</v>
      </c>
      <c r="B14" s="475" t="str">
        <f>IF('1'!$A$1=1,D14,F14)</f>
        <v>rape or colza seeds</v>
      </c>
      <c r="C14" s="465">
        <v>1205</v>
      </c>
      <c r="D14" s="375" t="s">
        <v>189</v>
      </c>
      <c r="E14" s="371">
        <v>1205</v>
      </c>
      <c r="F14" s="374" t="s">
        <v>206</v>
      </c>
      <c r="G14" s="256">
        <v>34.36794192</v>
      </c>
      <c r="H14" s="257">
        <v>0.71806813000000003</v>
      </c>
      <c r="I14" s="257">
        <v>292.41525794</v>
      </c>
      <c r="J14" s="257">
        <v>210.35210182</v>
      </c>
      <c r="K14" s="257">
        <v>33.552725780000003</v>
      </c>
      <c r="L14" s="257">
        <v>4.7237673999999998</v>
      </c>
      <c r="M14" s="257">
        <v>283.47534443000001</v>
      </c>
      <c r="N14" s="257">
        <v>262.74189898999998</v>
      </c>
      <c r="O14" s="257">
        <v>72.590847060000002</v>
      </c>
      <c r="P14" s="257">
        <v>66.121783280000002</v>
      </c>
      <c r="Q14" s="257">
        <v>314.90254627000002</v>
      </c>
      <c r="R14" s="257">
        <v>216.85934298000001</v>
      </c>
      <c r="S14" s="257">
        <v>142.33906987</v>
      </c>
      <c r="T14" s="257">
        <v>7.1537770800000002</v>
      </c>
      <c r="U14" s="257">
        <v>362.54392938000001</v>
      </c>
      <c r="V14" s="257">
        <v>307.65796090999999</v>
      </c>
      <c r="W14" s="257">
        <v>61.733602920000003</v>
      </c>
      <c r="X14" s="257">
        <v>8.6872857799999998</v>
      </c>
      <c r="Y14" s="257">
        <v>341.19963246999998</v>
      </c>
      <c r="Z14" s="257">
        <v>166.70963972999999</v>
      </c>
      <c r="AA14" s="257">
        <v>30.422229560000002</v>
      </c>
      <c r="AB14" s="257">
        <v>0.65533777999999998</v>
      </c>
      <c r="AC14" s="257">
        <v>315.3819944</v>
      </c>
      <c r="AD14" s="257">
        <v>105.76553306</v>
      </c>
      <c r="AE14" s="257">
        <v>8.3413868499999992</v>
      </c>
      <c r="AF14" s="257">
        <v>15.339544439999999</v>
      </c>
      <c r="AG14" s="257">
        <v>246.10167663999999</v>
      </c>
      <c r="AH14" s="257">
        <v>92.184885969999996</v>
      </c>
      <c r="AI14" s="257">
        <v>18.05708611</v>
      </c>
      <c r="AJ14" s="257">
        <v>25.968184990000001</v>
      </c>
      <c r="AK14" s="257">
        <v>422.52751584999999</v>
      </c>
      <c r="AL14" s="257">
        <v>251.42213509999999</v>
      </c>
      <c r="AM14" s="257">
        <v>34.576361290000001</v>
      </c>
      <c r="AN14" s="257">
        <v>6.8926295599999996</v>
      </c>
      <c r="AO14" s="257">
        <v>546.61569899999995</v>
      </c>
      <c r="AP14" s="257">
        <v>305.22645048999999</v>
      </c>
      <c r="AQ14" s="257">
        <v>65.383005330000003</v>
      </c>
      <c r="AR14" s="257">
        <v>4.3180963600000002</v>
      </c>
      <c r="AS14" s="257">
        <v>800.00511284000004</v>
      </c>
      <c r="AT14" s="257">
        <v>337.23420120999998</v>
      </c>
      <c r="AU14" s="257">
        <v>1</v>
      </c>
      <c r="AV14" s="257">
        <v>2</v>
      </c>
      <c r="AW14" s="257">
        <v>571.31165898999996</v>
      </c>
      <c r="AX14" s="257">
        <v>265.56442325</v>
      </c>
      <c r="AY14" s="257">
        <v>10</v>
      </c>
      <c r="AZ14" s="257">
        <v>0</v>
      </c>
      <c r="BA14" s="257">
        <v>698.82142161000002</v>
      </c>
      <c r="BB14" s="257">
        <v>438.65097107999998</v>
      </c>
      <c r="BC14" s="257">
        <v>10</v>
      </c>
      <c r="BD14" s="257">
        <v>20</v>
      </c>
      <c r="BE14" s="257">
        <v>750.96475162000002</v>
      </c>
      <c r="BF14" s="257">
        <v>589.40896918999999</v>
      </c>
      <c r="BG14" s="257">
        <v>157.63638537</v>
      </c>
      <c r="BH14" s="257">
        <v>8</v>
      </c>
      <c r="BI14" s="257">
        <v>524.08351399999992</v>
      </c>
      <c r="BJ14" s="257">
        <v>387.20366749999999</v>
      </c>
      <c r="BK14" s="257">
        <v>290.37804526999997</v>
      </c>
      <c r="BL14" s="257">
        <v>123.76577462</v>
      </c>
      <c r="BM14" s="257">
        <v>835.18709315000001</v>
      </c>
      <c r="BN14" s="257">
        <v>412.82568992</v>
      </c>
      <c r="BO14" s="257">
        <v>87.537215259999996</v>
      </c>
      <c r="BP14" s="257">
        <v>42.757797059999994</v>
      </c>
      <c r="BQ14" s="257">
        <v>430.27524476000002</v>
      </c>
      <c r="BR14" s="263">
        <f t="shared" si="10"/>
        <v>1249.33091304</v>
      </c>
      <c r="BS14" s="263">
        <f t="shared" si="11"/>
        <v>560.57025708000003</v>
      </c>
      <c r="BT14" s="263">
        <f t="shared" si="0"/>
        <v>452.22509480000002</v>
      </c>
      <c r="BU14" s="263">
        <f t="shared" si="1"/>
        <v>361.96749389999997</v>
      </c>
      <c r="BV14" s="263">
        <f t="shared" si="2"/>
        <v>717.97492205000003</v>
      </c>
      <c r="BW14" s="263">
        <f t="shared" si="3"/>
        <v>893.31114033999984</v>
      </c>
      <c r="BX14" s="251">
        <f t="shared" si="4"/>
        <v>1206.9404157399999</v>
      </c>
      <c r="BY14" s="251">
        <f t="shared" si="5"/>
        <v>839.87608223999996</v>
      </c>
      <c r="BZ14" s="251">
        <f t="shared" si="6"/>
        <v>1147.4723926900001</v>
      </c>
      <c r="CA14" s="251">
        <f t="shared" si="7"/>
        <v>1370.3737208100001</v>
      </c>
      <c r="CB14" s="251">
        <f t="shared" si="8"/>
        <v>1076.9235668699998</v>
      </c>
      <c r="CC14" s="251">
        <f t="shared" si="9"/>
        <v>1662.1566029600001</v>
      </c>
      <c r="IE14" s="336"/>
      <c r="IG14" s="113" t="s">
        <v>264</v>
      </c>
      <c r="IH14" s="113" t="s">
        <v>265</v>
      </c>
      <c r="II14" s="113"/>
      <c r="IK14" s="418" t="s">
        <v>281</v>
      </c>
      <c r="IL14" s="418" t="s">
        <v>282</v>
      </c>
      <c r="IM14" s="418" t="s">
        <v>261</v>
      </c>
      <c r="IN14" s="319" t="s">
        <v>262</v>
      </c>
      <c r="IO14" s="315"/>
      <c r="IP14" s="315"/>
      <c r="KV14" s="319" t="s">
        <v>216</v>
      </c>
      <c r="KW14" s="319" t="s">
        <v>219</v>
      </c>
      <c r="LB14" s="129" t="s">
        <v>244</v>
      </c>
      <c r="LC14" s="151" t="s">
        <v>245</v>
      </c>
    </row>
    <row r="15" spans="1:315" ht="30" customHeight="1">
      <c r="A15" s="274">
        <v>1206</v>
      </c>
      <c r="B15" s="475" t="str">
        <f>IF('1'!$A$1=1,D15,F15)</f>
        <v>sunflower seeds, chopped or whole</v>
      </c>
      <c r="C15" s="393">
        <v>1206</v>
      </c>
      <c r="D15" s="375" t="s">
        <v>236</v>
      </c>
      <c r="E15" s="371">
        <v>1206</v>
      </c>
      <c r="F15" s="376" t="s">
        <v>237</v>
      </c>
      <c r="G15" s="256">
        <v>4</v>
      </c>
      <c r="H15" s="257">
        <v>9</v>
      </c>
      <c r="I15" s="257">
        <v>3</v>
      </c>
      <c r="J15" s="257">
        <v>24.31957732</v>
      </c>
      <c r="K15" s="257">
        <v>44.657939800000001</v>
      </c>
      <c r="L15" s="257">
        <v>21.464698670000001</v>
      </c>
      <c r="M15" s="257">
        <v>2</v>
      </c>
      <c r="N15" s="257">
        <v>10</v>
      </c>
      <c r="O15" s="257">
        <v>3</v>
      </c>
      <c r="P15" s="257">
        <v>5</v>
      </c>
      <c r="Q15" s="257">
        <v>18.997481100000002</v>
      </c>
      <c r="R15" s="257">
        <v>4</v>
      </c>
      <c r="S15" s="257">
        <v>3</v>
      </c>
      <c r="T15" s="257">
        <v>3</v>
      </c>
      <c r="U15" s="257">
        <v>2</v>
      </c>
      <c r="V15" s="257">
        <v>3</v>
      </c>
      <c r="W15" s="257">
        <v>2</v>
      </c>
      <c r="X15" s="257">
        <v>10</v>
      </c>
      <c r="Y15" s="257">
        <v>1</v>
      </c>
      <c r="Z15" s="257">
        <v>4</v>
      </c>
      <c r="AA15" s="257">
        <v>1</v>
      </c>
      <c r="AB15" s="257">
        <v>8</v>
      </c>
      <c r="AC15" s="257">
        <v>0</v>
      </c>
      <c r="AD15" s="257">
        <v>6</v>
      </c>
      <c r="AE15" s="257">
        <v>4</v>
      </c>
      <c r="AF15" s="257">
        <v>10</v>
      </c>
      <c r="AG15" s="257">
        <v>1</v>
      </c>
      <c r="AH15" s="257">
        <v>35.26091856</v>
      </c>
      <c r="AI15" s="257">
        <v>4</v>
      </c>
      <c r="AJ15" s="257">
        <v>7</v>
      </c>
      <c r="AK15" s="257">
        <v>2</v>
      </c>
      <c r="AL15" s="257">
        <v>5</v>
      </c>
      <c r="AM15" s="257">
        <v>2</v>
      </c>
      <c r="AN15" s="257">
        <v>4</v>
      </c>
      <c r="AO15" s="257">
        <v>4</v>
      </c>
      <c r="AP15" s="257">
        <v>4</v>
      </c>
      <c r="AQ15" s="257">
        <v>2</v>
      </c>
      <c r="AR15" s="257">
        <v>5</v>
      </c>
      <c r="AS15" s="257">
        <v>3</v>
      </c>
      <c r="AT15" s="257">
        <v>5</v>
      </c>
      <c r="AU15" s="257">
        <v>3</v>
      </c>
      <c r="AV15" s="257">
        <v>3</v>
      </c>
      <c r="AW15" s="257">
        <v>5</v>
      </c>
      <c r="AX15" s="257">
        <v>37</v>
      </c>
      <c r="AY15" s="257">
        <v>3</v>
      </c>
      <c r="AZ15" s="257">
        <v>4</v>
      </c>
      <c r="BA15" s="257">
        <v>2</v>
      </c>
      <c r="BB15" s="257">
        <v>7</v>
      </c>
      <c r="BC15" s="257">
        <v>16.51969974</v>
      </c>
      <c r="BD15" s="257">
        <v>422.78212877999999</v>
      </c>
      <c r="BE15" s="257">
        <v>243.28649703000002</v>
      </c>
      <c r="BF15" s="257">
        <v>307.22010975000001</v>
      </c>
      <c r="BG15" s="257">
        <v>168.75385548</v>
      </c>
      <c r="BH15" s="257">
        <v>20.666227930000002</v>
      </c>
      <c r="BI15" s="257">
        <v>4.20228029</v>
      </c>
      <c r="BJ15" s="257">
        <v>28.713388009999999</v>
      </c>
      <c r="BK15" s="257">
        <v>29.334619060000001</v>
      </c>
      <c r="BL15" s="257">
        <v>15.83025928</v>
      </c>
      <c r="BM15" s="257">
        <v>2.4756718499999995</v>
      </c>
      <c r="BN15" s="257">
        <v>5.1873571900000002</v>
      </c>
      <c r="BO15" s="257">
        <v>27.49035344</v>
      </c>
      <c r="BP15" s="257">
        <v>0.69053798999999993</v>
      </c>
      <c r="BQ15" s="257">
        <v>1.0391706300000001</v>
      </c>
      <c r="BR15" s="263">
        <f t="shared" si="10"/>
        <v>47.640550189999999</v>
      </c>
      <c r="BS15" s="263">
        <f t="shared" si="11"/>
        <v>29.22006206</v>
      </c>
      <c r="BT15" s="263">
        <f t="shared" si="0"/>
        <v>15</v>
      </c>
      <c r="BU15" s="263">
        <f t="shared" si="1"/>
        <v>50.26091856</v>
      </c>
      <c r="BV15" s="263">
        <f t="shared" si="2"/>
        <v>18</v>
      </c>
      <c r="BW15" s="263">
        <f t="shared" si="3"/>
        <v>14</v>
      </c>
      <c r="BX15" s="251">
        <f t="shared" si="4"/>
        <v>15</v>
      </c>
      <c r="BY15" s="251">
        <f t="shared" si="5"/>
        <v>48</v>
      </c>
      <c r="BZ15" s="251">
        <f t="shared" si="6"/>
        <v>16</v>
      </c>
      <c r="CA15" s="251">
        <f t="shared" si="7"/>
        <v>989.80843530000004</v>
      </c>
      <c r="CB15" s="251">
        <f t="shared" si="8"/>
        <v>222.33575170999998</v>
      </c>
      <c r="CC15" s="251">
        <f t="shared" si="9"/>
        <v>52.827907379999999</v>
      </c>
      <c r="IG15" s="113" t="s">
        <v>252</v>
      </c>
      <c r="IH15" s="113" t="s">
        <v>253</v>
      </c>
      <c r="II15" s="113"/>
      <c r="KV15" s="319"/>
      <c r="KW15" s="319"/>
      <c r="KY15" s="129" t="s">
        <v>283</v>
      </c>
      <c r="KZ15" s="151" t="s">
        <v>284</v>
      </c>
    </row>
    <row r="16" spans="1:315" ht="30" customHeight="1">
      <c r="A16" s="310">
        <v>15</v>
      </c>
      <c r="B16" s="475" t="str">
        <f>IF('1'!A1=1,D16,F16)</f>
        <v>animal or vegetable fats and oils</v>
      </c>
      <c r="C16" s="464">
        <v>15</v>
      </c>
      <c r="D16" s="373" t="s">
        <v>57</v>
      </c>
      <c r="E16" s="368">
        <v>15</v>
      </c>
      <c r="F16" s="374" t="s">
        <v>116</v>
      </c>
      <c r="G16" s="256">
        <v>81.564869279999996</v>
      </c>
      <c r="H16" s="257">
        <v>220.48251157000001</v>
      </c>
      <c r="I16" s="257">
        <v>92.124371870000004</v>
      </c>
      <c r="J16" s="257">
        <v>170.48769107999999</v>
      </c>
      <c r="K16" s="257">
        <v>195.19195291</v>
      </c>
      <c r="L16" s="257">
        <v>239.64345147</v>
      </c>
      <c r="M16" s="257">
        <v>104.96789052</v>
      </c>
      <c r="N16" s="257">
        <v>94.302821469999998</v>
      </c>
      <c r="O16" s="257">
        <v>116.2177303</v>
      </c>
      <c r="P16" s="257">
        <v>231.47484205000001</v>
      </c>
      <c r="Q16" s="257">
        <v>201.29365114000001</v>
      </c>
      <c r="R16" s="257">
        <v>215.69913234000001</v>
      </c>
      <c r="S16" s="257">
        <v>163.75721784000001</v>
      </c>
      <c r="T16" s="257">
        <v>109.02706736</v>
      </c>
      <c r="U16" s="257">
        <v>84.727316880000004</v>
      </c>
      <c r="V16" s="257">
        <v>82.112162940000005</v>
      </c>
      <c r="W16" s="257">
        <v>123.22539723</v>
      </c>
      <c r="X16" s="257">
        <v>229.88247516999999</v>
      </c>
      <c r="Y16" s="257">
        <v>221.30714767000001</v>
      </c>
      <c r="Z16" s="257">
        <v>148.53353455000001</v>
      </c>
      <c r="AA16" s="257">
        <v>123.55904221</v>
      </c>
      <c r="AB16" s="257">
        <v>86.318987640000003</v>
      </c>
      <c r="AC16" s="257">
        <v>140.96540494000001</v>
      </c>
      <c r="AD16" s="257">
        <v>264.67169874000001</v>
      </c>
      <c r="AE16" s="257">
        <v>323.62241101000001</v>
      </c>
      <c r="AF16" s="257">
        <v>364.46032219</v>
      </c>
      <c r="AG16" s="257">
        <v>182.62851903999999</v>
      </c>
      <c r="AH16" s="257">
        <v>278.66308769</v>
      </c>
      <c r="AI16" s="257">
        <v>307.87902333</v>
      </c>
      <c r="AJ16" s="257">
        <v>426.54021062999999</v>
      </c>
      <c r="AK16" s="257">
        <v>334.37304594</v>
      </c>
      <c r="AL16" s="257">
        <v>318.93860210999998</v>
      </c>
      <c r="AM16" s="257">
        <v>284.09864993000002</v>
      </c>
      <c r="AN16" s="257">
        <v>251.11166252999999</v>
      </c>
      <c r="AO16" s="257">
        <v>183.58739560000001</v>
      </c>
      <c r="AP16" s="257">
        <v>339.72054075</v>
      </c>
      <c r="AQ16" s="257">
        <v>319.20150138999998</v>
      </c>
      <c r="AR16" s="257">
        <v>371.38406842000001</v>
      </c>
      <c r="AS16" s="257">
        <v>331.52570007999998</v>
      </c>
      <c r="AT16" s="257">
        <v>441.51712451999998</v>
      </c>
      <c r="AU16" s="257">
        <v>473.18948621999999</v>
      </c>
      <c r="AV16" s="257">
        <v>440.62054369999998</v>
      </c>
      <c r="AW16" s="257">
        <v>353.06438098000001</v>
      </c>
      <c r="AX16" s="257">
        <v>479.21679633000002</v>
      </c>
      <c r="AY16" s="257">
        <v>459.16340944000001</v>
      </c>
      <c r="AZ16" s="257">
        <v>485.57403505000002</v>
      </c>
      <c r="BA16" s="257">
        <v>557.66564407999999</v>
      </c>
      <c r="BB16" s="257">
        <v>860.15149640000004</v>
      </c>
      <c r="BC16" s="257">
        <v>658.69598078999991</v>
      </c>
      <c r="BD16" s="257">
        <v>764.27595530999997</v>
      </c>
      <c r="BE16" s="257">
        <v>798.53988670000012</v>
      </c>
      <c r="BF16" s="257">
        <v>836.17053981000004</v>
      </c>
      <c r="BG16" s="257">
        <v>592.75183443000003</v>
      </c>
      <c r="BH16" s="257">
        <v>621.6057783</v>
      </c>
      <c r="BI16" s="257">
        <v>860.81674544999987</v>
      </c>
      <c r="BJ16" s="257">
        <v>906.34109934000003</v>
      </c>
      <c r="BK16" s="257">
        <v>953.81174841999996</v>
      </c>
      <c r="BL16" s="257">
        <v>901.40411982000001</v>
      </c>
      <c r="BM16" s="257">
        <v>641.58594805000007</v>
      </c>
      <c r="BN16" s="257">
        <v>876.72643008</v>
      </c>
      <c r="BO16" s="257">
        <v>881.11985611</v>
      </c>
      <c r="BP16" s="257">
        <v>903.47700695000003</v>
      </c>
      <c r="BQ16" s="257">
        <v>788.86349573999996</v>
      </c>
      <c r="BR16" s="263">
        <f t="shared" si="10"/>
        <v>2496.8018162899998</v>
      </c>
      <c r="BS16" s="263">
        <f t="shared" si="11"/>
        <v>2573.4603588</v>
      </c>
      <c r="BT16" s="263">
        <f t="shared" si="0"/>
        <v>615.51513353000007</v>
      </c>
      <c r="BU16" s="263">
        <f t="shared" si="1"/>
        <v>1149.3743399300001</v>
      </c>
      <c r="BV16" s="263">
        <f t="shared" si="2"/>
        <v>1387.7308820099997</v>
      </c>
      <c r="BW16" s="263">
        <f t="shared" si="3"/>
        <v>1058.5182488100002</v>
      </c>
      <c r="BX16" s="251">
        <f t="shared" si="4"/>
        <v>1463.6283944099998</v>
      </c>
      <c r="BY16" s="251">
        <f t="shared" si="5"/>
        <v>1746.09120723</v>
      </c>
      <c r="BZ16" s="251">
        <f t="shared" si="6"/>
        <v>2362.5545849700002</v>
      </c>
      <c r="CA16" s="251">
        <f t="shared" si="7"/>
        <v>3057.6823626100004</v>
      </c>
      <c r="CB16" s="251">
        <f t="shared" si="8"/>
        <v>2981.5154575200004</v>
      </c>
      <c r="CC16" s="251">
        <f t="shared" si="9"/>
        <v>3373.5282463699996</v>
      </c>
      <c r="IK16" s="418" t="s">
        <v>285</v>
      </c>
      <c r="IL16" s="418" t="s">
        <v>286</v>
      </c>
      <c r="KY16" s="129" t="s">
        <v>70</v>
      </c>
      <c r="KZ16" s="151" t="s">
        <v>263</v>
      </c>
    </row>
    <row r="17" spans="1:312" ht="30" customHeight="1">
      <c r="A17" s="274">
        <v>1512</v>
      </c>
      <c r="B17" s="475" t="str">
        <f>IF('1'!$A$1=1,D17,F17)</f>
        <v>sunflower oil</v>
      </c>
      <c r="C17" s="465">
        <v>1512</v>
      </c>
      <c r="D17" s="375" t="s">
        <v>190</v>
      </c>
      <c r="E17" s="371">
        <v>1512</v>
      </c>
      <c r="F17" s="374" t="s">
        <v>207</v>
      </c>
      <c r="G17" s="256">
        <v>75.473175690000005</v>
      </c>
      <c r="H17" s="257">
        <v>211.97972874999999</v>
      </c>
      <c r="I17" s="257">
        <v>84.259426599999998</v>
      </c>
      <c r="J17" s="257">
        <v>158.15566570999999</v>
      </c>
      <c r="K17" s="257">
        <v>188.32045081999999</v>
      </c>
      <c r="L17" s="257">
        <v>229.64025444999999</v>
      </c>
      <c r="M17" s="257">
        <v>87.641359059999999</v>
      </c>
      <c r="N17" s="257">
        <v>80.734452009999998</v>
      </c>
      <c r="O17" s="257">
        <v>103.01373389</v>
      </c>
      <c r="P17" s="257">
        <v>214.92265886000001</v>
      </c>
      <c r="Q17" s="257">
        <v>188.11160529</v>
      </c>
      <c r="R17" s="257">
        <v>204.28739325999999</v>
      </c>
      <c r="S17" s="257">
        <v>154.49500953</v>
      </c>
      <c r="T17" s="257">
        <v>98.946413440000001</v>
      </c>
      <c r="U17" s="257">
        <v>54.07827108</v>
      </c>
      <c r="V17" s="257">
        <v>49.346547530000002</v>
      </c>
      <c r="W17" s="257">
        <v>103.92631234</v>
      </c>
      <c r="X17" s="257">
        <v>209.30475415000001</v>
      </c>
      <c r="Y17" s="257">
        <v>178.29933152000001</v>
      </c>
      <c r="Z17" s="257">
        <v>117.57911045</v>
      </c>
      <c r="AA17" s="257">
        <v>107.03800806</v>
      </c>
      <c r="AB17" s="257">
        <v>75.750611710000001</v>
      </c>
      <c r="AC17" s="257">
        <v>99.937724709999998</v>
      </c>
      <c r="AD17" s="257">
        <v>226.38779081000001</v>
      </c>
      <c r="AE17" s="257">
        <v>303.48624767000001</v>
      </c>
      <c r="AF17" s="257">
        <v>346.31193702000002</v>
      </c>
      <c r="AG17" s="257">
        <v>136.63976980000001</v>
      </c>
      <c r="AH17" s="257">
        <v>235.68220794999999</v>
      </c>
      <c r="AI17" s="257">
        <v>270.97849466000002</v>
      </c>
      <c r="AJ17" s="257">
        <v>404.61166360999999</v>
      </c>
      <c r="AK17" s="257">
        <v>281.86789355000002</v>
      </c>
      <c r="AL17" s="257">
        <v>290.32218124000002</v>
      </c>
      <c r="AM17" s="257">
        <v>264.78847787000001</v>
      </c>
      <c r="AN17" s="257">
        <v>233.60839123</v>
      </c>
      <c r="AO17" s="257">
        <v>113.7178213</v>
      </c>
      <c r="AP17" s="257">
        <v>309.72819132000001</v>
      </c>
      <c r="AQ17" s="257">
        <v>298.30367998000003</v>
      </c>
      <c r="AR17" s="257">
        <v>340.37657365000001</v>
      </c>
      <c r="AS17" s="257">
        <v>264.29163269999998</v>
      </c>
      <c r="AT17" s="257">
        <v>398.28590441</v>
      </c>
      <c r="AU17" s="257">
        <v>440.08883967000003</v>
      </c>
      <c r="AV17" s="257">
        <v>408.42508275</v>
      </c>
      <c r="AW17" s="257">
        <v>271.39395912999998</v>
      </c>
      <c r="AX17" s="257">
        <v>419.48443792</v>
      </c>
      <c r="AY17" s="257">
        <v>409.98204841</v>
      </c>
      <c r="AZ17" s="257">
        <v>413.59027093999998</v>
      </c>
      <c r="BA17" s="257">
        <v>380.72134831</v>
      </c>
      <c r="BB17" s="257">
        <v>705.98315734000005</v>
      </c>
      <c r="BC17" s="257">
        <v>581.90715849999992</v>
      </c>
      <c r="BD17" s="257">
        <v>673.43531237999991</v>
      </c>
      <c r="BE17" s="257">
        <v>686.54252165999992</v>
      </c>
      <c r="BF17" s="257">
        <v>720.13565432999997</v>
      </c>
      <c r="BG17" s="257">
        <v>506.25103565000006</v>
      </c>
      <c r="BH17" s="257">
        <v>553.04174071</v>
      </c>
      <c r="BI17" s="257">
        <v>706.85114324999995</v>
      </c>
      <c r="BJ17" s="257">
        <v>781.48961428999996</v>
      </c>
      <c r="BK17" s="257">
        <v>860.57047282000008</v>
      </c>
      <c r="BL17" s="257">
        <v>805.9318247299999</v>
      </c>
      <c r="BM17" s="257">
        <v>483.55940017</v>
      </c>
      <c r="BN17" s="257">
        <v>729.80779908</v>
      </c>
      <c r="BO17" s="257">
        <v>744.70345478000002</v>
      </c>
      <c r="BP17" s="257">
        <v>729.44293800000003</v>
      </c>
      <c r="BQ17" s="257">
        <v>502.10213522999999</v>
      </c>
      <c r="BR17" s="263">
        <f t="shared" si="10"/>
        <v>2150.0616977200002</v>
      </c>
      <c r="BS17" s="263">
        <f t="shared" si="11"/>
        <v>1976.24852801</v>
      </c>
      <c r="BT17" s="263">
        <f t="shared" si="0"/>
        <v>509.11413528999998</v>
      </c>
      <c r="BU17" s="263">
        <f t="shared" si="1"/>
        <v>1022.1201624400001</v>
      </c>
      <c r="BV17" s="263">
        <f t="shared" si="2"/>
        <v>1247.78023306</v>
      </c>
      <c r="BW17" s="263">
        <f t="shared" si="3"/>
        <v>921.84288171999992</v>
      </c>
      <c r="BX17" s="251">
        <f t="shared" si="4"/>
        <v>1301.25779074</v>
      </c>
      <c r="BY17" s="251">
        <f t="shared" si="5"/>
        <v>1539.3923194700001</v>
      </c>
      <c r="BZ17" s="251">
        <f t="shared" si="6"/>
        <v>1910.2768249999999</v>
      </c>
      <c r="CA17" s="251">
        <f t="shared" si="7"/>
        <v>2662.0206468699998</v>
      </c>
      <c r="CB17" s="251">
        <f t="shared" si="8"/>
        <v>2547.6335338999997</v>
      </c>
      <c r="CC17" s="251">
        <f t="shared" si="9"/>
        <v>2879.8694968</v>
      </c>
      <c r="IK17" s="418" t="s">
        <v>287</v>
      </c>
      <c r="IL17" s="418" t="s">
        <v>288</v>
      </c>
    </row>
    <row r="18" spans="1:312" ht="30" customHeight="1">
      <c r="A18" s="309">
        <v>20</v>
      </c>
      <c r="B18" s="476" t="str">
        <f>IF('1'!A1=1,D18,F18)</f>
        <v xml:space="preserve">preparations of vegetables or fruit </v>
      </c>
      <c r="C18" s="464">
        <v>20</v>
      </c>
      <c r="D18" s="373" t="s">
        <v>66</v>
      </c>
      <c r="E18" s="368">
        <v>20</v>
      </c>
      <c r="F18" s="374" t="s">
        <v>117</v>
      </c>
      <c r="G18" s="256">
        <v>5.5251856000000004</v>
      </c>
      <c r="H18" s="257">
        <v>2.9575794000000002</v>
      </c>
      <c r="I18" s="257">
        <v>7.3168644599999997</v>
      </c>
      <c r="J18" s="257">
        <v>15.59229768</v>
      </c>
      <c r="K18" s="257">
        <v>4.9445959899999998</v>
      </c>
      <c r="L18" s="257">
        <v>3.4815552200000002</v>
      </c>
      <c r="M18" s="257">
        <v>4.4335445499999997</v>
      </c>
      <c r="N18" s="257">
        <v>6.7291491700000003</v>
      </c>
      <c r="O18" s="257">
        <v>15.377199490000001</v>
      </c>
      <c r="P18" s="257">
        <v>18.193608680000001</v>
      </c>
      <c r="Q18" s="257">
        <v>20.138415930000001</v>
      </c>
      <c r="R18" s="257">
        <v>34.088991470000003</v>
      </c>
      <c r="S18" s="257">
        <v>53.150972840000001</v>
      </c>
      <c r="T18" s="257">
        <v>34.478275539999999</v>
      </c>
      <c r="U18" s="257">
        <v>32.246448600000001</v>
      </c>
      <c r="V18" s="257">
        <v>41.047755530000003</v>
      </c>
      <c r="W18" s="257">
        <v>53.826088509999998</v>
      </c>
      <c r="X18" s="257">
        <v>40.646415179999998</v>
      </c>
      <c r="Y18" s="257">
        <v>18.661420830000001</v>
      </c>
      <c r="Z18" s="257">
        <v>43.913090189999998</v>
      </c>
      <c r="AA18" s="257">
        <v>47.788452730000003</v>
      </c>
      <c r="AB18" s="257">
        <v>13.618389519999999</v>
      </c>
      <c r="AC18" s="257">
        <v>23.258393770000001</v>
      </c>
      <c r="AD18" s="257">
        <v>29.337354789999999</v>
      </c>
      <c r="AE18" s="257">
        <v>19.987004970000001</v>
      </c>
      <c r="AF18" s="257">
        <v>19.380331160000001</v>
      </c>
      <c r="AG18" s="257">
        <v>19.63894852</v>
      </c>
      <c r="AH18" s="257">
        <v>18.81345155</v>
      </c>
      <c r="AI18" s="257">
        <v>20.66909923</v>
      </c>
      <c r="AJ18" s="257">
        <v>13.943725130000001</v>
      </c>
      <c r="AK18" s="257">
        <v>27.72890666</v>
      </c>
      <c r="AL18" s="257">
        <v>46.114430570000003</v>
      </c>
      <c r="AM18" s="257">
        <v>26.461553840000001</v>
      </c>
      <c r="AN18" s="257">
        <v>19.156388069999998</v>
      </c>
      <c r="AO18" s="257">
        <v>20.92709717</v>
      </c>
      <c r="AP18" s="257">
        <v>28.907186719999999</v>
      </c>
      <c r="AQ18" s="257">
        <v>22.103164499999998</v>
      </c>
      <c r="AR18" s="257">
        <v>17.482496900000001</v>
      </c>
      <c r="AS18" s="257">
        <v>16.629170989999999</v>
      </c>
      <c r="AT18" s="257">
        <v>32.601000069999998</v>
      </c>
      <c r="AU18" s="257">
        <v>24.151771750000002</v>
      </c>
      <c r="AV18" s="257">
        <v>15.828785610000001</v>
      </c>
      <c r="AW18" s="257">
        <v>15.87557588</v>
      </c>
      <c r="AX18" s="257">
        <v>45.377927200000002</v>
      </c>
      <c r="AY18" s="257">
        <v>22.93091094</v>
      </c>
      <c r="AZ18" s="257">
        <v>14.94396667</v>
      </c>
      <c r="BA18" s="257">
        <v>16.274908910000001</v>
      </c>
      <c r="BB18" s="257">
        <v>33.839399380000003</v>
      </c>
      <c r="BC18" s="257">
        <v>25.673793179999997</v>
      </c>
      <c r="BD18" s="257">
        <v>14.298795940000002</v>
      </c>
      <c r="BE18" s="257">
        <v>28.02763685</v>
      </c>
      <c r="BF18" s="257">
        <v>46.518080650000002</v>
      </c>
      <c r="BG18" s="257">
        <v>21.57701599</v>
      </c>
      <c r="BH18" s="257">
        <v>7.5698216700000005</v>
      </c>
      <c r="BI18" s="257">
        <v>27.943999070000004</v>
      </c>
      <c r="BJ18" s="257">
        <v>58.560152689999995</v>
      </c>
      <c r="BK18" s="257">
        <v>50.453322239999999</v>
      </c>
      <c r="BL18" s="257">
        <v>31.510279730000001</v>
      </c>
      <c r="BM18" s="257">
        <v>73.456051380000005</v>
      </c>
      <c r="BN18" s="257">
        <v>79.033559580000002</v>
      </c>
      <c r="BO18" s="257">
        <v>48.681237789999997</v>
      </c>
      <c r="BP18" s="257">
        <v>40.963785310000006</v>
      </c>
      <c r="BQ18" s="257">
        <v>61.581440639999997</v>
      </c>
      <c r="BR18" s="263">
        <f t="shared" si="10"/>
        <v>155.41965335</v>
      </c>
      <c r="BS18" s="263">
        <f t="shared" si="11"/>
        <v>151.22646373999999</v>
      </c>
      <c r="BT18" s="263">
        <f t="shared" si="0"/>
        <v>114.00259081000002</v>
      </c>
      <c r="BU18" s="263">
        <f t="shared" si="1"/>
        <v>77.819736199999994</v>
      </c>
      <c r="BV18" s="263">
        <f t="shared" si="2"/>
        <v>108.45616159000001</v>
      </c>
      <c r="BW18" s="263">
        <f t="shared" si="3"/>
        <v>95.452225799999994</v>
      </c>
      <c r="BX18" s="251">
        <f t="shared" si="4"/>
        <v>88.815832459999996</v>
      </c>
      <c r="BY18" s="251">
        <f t="shared" si="5"/>
        <v>101.23406044000001</v>
      </c>
      <c r="BZ18" s="251">
        <f t="shared" si="6"/>
        <v>87.989185899999995</v>
      </c>
      <c r="CA18" s="251">
        <f t="shared" si="7"/>
        <v>114.51830662</v>
      </c>
      <c r="CB18" s="251">
        <f t="shared" si="8"/>
        <v>115.65098942</v>
      </c>
      <c r="CC18" s="251">
        <f t="shared" si="9"/>
        <v>234.45321293000001</v>
      </c>
      <c r="IK18" s="418" t="s">
        <v>198</v>
      </c>
      <c r="IL18" s="418" t="s">
        <v>201</v>
      </c>
      <c r="KY18" s="129" t="s">
        <v>269</v>
      </c>
      <c r="KZ18" s="151" t="s">
        <v>271</v>
      </c>
    </row>
    <row r="19" spans="1:312" ht="30" customHeight="1">
      <c r="A19" s="309">
        <v>23</v>
      </c>
      <c r="B19" s="476" t="str">
        <f>IF('1'!A1=1,D19,F19)</f>
        <v>residues and wastes of food industry</v>
      </c>
      <c r="C19" s="466">
        <v>23</v>
      </c>
      <c r="D19" s="176" t="s">
        <v>40</v>
      </c>
      <c r="E19" s="173">
        <v>23</v>
      </c>
      <c r="F19" s="204" t="s">
        <v>118</v>
      </c>
      <c r="G19" s="256">
        <v>45.463837949999999</v>
      </c>
      <c r="H19" s="257">
        <v>35.388237750000002</v>
      </c>
      <c r="I19" s="257">
        <v>32.321197810000001</v>
      </c>
      <c r="J19" s="257">
        <v>67.623817360000004</v>
      </c>
      <c r="K19" s="257">
        <v>85.359449710000007</v>
      </c>
      <c r="L19" s="257">
        <v>66.665267259999993</v>
      </c>
      <c r="M19" s="257">
        <v>35.258295629999999</v>
      </c>
      <c r="N19" s="257">
        <v>82.403527130000001</v>
      </c>
      <c r="O19" s="257">
        <v>87.768005400000007</v>
      </c>
      <c r="P19" s="257">
        <v>114.04021739</v>
      </c>
      <c r="Q19" s="257">
        <v>102.25293965</v>
      </c>
      <c r="R19" s="257">
        <v>190.94426437999999</v>
      </c>
      <c r="S19" s="257">
        <v>167.10208283</v>
      </c>
      <c r="T19" s="257">
        <v>103.63020349</v>
      </c>
      <c r="U19" s="257">
        <v>50.111885360000002</v>
      </c>
      <c r="V19" s="257">
        <v>134.76360661000001</v>
      </c>
      <c r="W19" s="257">
        <v>146.57205884000001</v>
      </c>
      <c r="X19" s="257">
        <v>153.03716528000001</v>
      </c>
      <c r="Y19" s="257">
        <v>117.80015761999999</v>
      </c>
      <c r="Z19" s="257">
        <v>140.94554664</v>
      </c>
      <c r="AA19" s="257">
        <v>127.13469808000001</v>
      </c>
      <c r="AB19" s="257">
        <v>105.12472603000001</v>
      </c>
      <c r="AC19" s="257">
        <v>75.183294149999995</v>
      </c>
      <c r="AD19" s="257">
        <v>151.34571574</v>
      </c>
      <c r="AE19" s="257">
        <v>91.837392719999997</v>
      </c>
      <c r="AF19" s="257">
        <v>111.51385378000001</v>
      </c>
      <c r="AG19" s="257">
        <v>66.319352280000004</v>
      </c>
      <c r="AH19" s="257">
        <v>150.01304585</v>
      </c>
      <c r="AI19" s="257">
        <v>123.72939138</v>
      </c>
      <c r="AJ19" s="257">
        <v>134.40745491999999</v>
      </c>
      <c r="AK19" s="257">
        <v>79.786500140000001</v>
      </c>
      <c r="AL19" s="257">
        <v>138.16808861000001</v>
      </c>
      <c r="AM19" s="257">
        <v>119.61267671</v>
      </c>
      <c r="AN19" s="257">
        <v>130.64482862</v>
      </c>
      <c r="AO19" s="257">
        <v>86.20380591</v>
      </c>
      <c r="AP19" s="257">
        <v>165.70242499</v>
      </c>
      <c r="AQ19" s="257">
        <v>147.69882021999999</v>
      </c>
      <c r="AR19" s="257">
        <v>140.42531617</v>
      </c>
      <c r="AS19" s="257">
        <v>104.5233621</v>
      </c>
      <c r="AT19" s="257">
        <v>112.00223089000001</v>
      </c>
      <c r="AU19" s="257">
        <v>126.92788274999999</v>
      </c>
      <c r="AV19" s="257">
        <v>96.825937370000005</v>
      </c>
      <c r="AW19" s="257">
        <v>65.292657030000001</v>
      </c>
      <c r="AX19" s="257">
        <v>168.6068693</v>
      </c>
      <c r="AY19" s="257">
        <v>149.13720386</v>
      </c>
      <c r="AZ19" s="257">
        <v>133.0727215</v>
      </c>
      <c r="BA19" s="257">
        <v>76.54263847</v>
      </c>
      <c r="BB19" s="257">
        <v>114.16682742</v>
      </c>
      <c r="BC19" s="257">
        <v>150.06126778999999</v>
      </c>
      <c r="BD19" s="257">
        <v>99.070087059999992</v>
      </c>
      <c r="BE19" s="257">
        <v>118.00098074000002</v>
      </c>
      <c r="BF19" s="257">
        <v>146.82897044000001</v>
      </c>
      <c r="BG19" s="257">
        <v>203.39948224</v>
      </c>
      <c r="BH19" s="257">
        <v>152.17042612</v>
      </c>
      <c r="BI19" s="257">
        <v>199.20575171000002</v>
      </c>
      <c r="BJ19" s="257">
        <v>246.13959208000003</v>
      </c>
      <c r="BK19" s="257">
        <v>218.92641621000001</v>
      </c>
      <c r="BL19" s="257">
        <v>174.24250183999999</v>
      </c>
      <c r="BM19" s="257">
        <v>157.61643414</v>
      </c>
      <c r="BN19" s="257">
        <v>264.80536182999998</v>
      </c>
      <c r="BO19" s="257">
        <v>219.59407577000002</v>
      </c>
      <c r="BP19" s="257">
        <v>221.16681463999998</v>
      </c>
      <c r="BQ19" s="257">
        <v>138.92288343999999</v>
      </c>
      <c r="BR19" s="263">
        <f t="shared" si="10"/>
        <v>550.78535219000003</v>
      </c>
      <c r="BS19" s="263">
        <f t="shared" si="11"/>
        <v>579.68377384999997</v>
      </c>
      <c r="BT19" s="263">
        <f t="shared" si="0"/>
        <v>458.788434</v>
      </c>
      <c r="BU19" s="263">
        <f t="shared" si="1"/>
        <v>419.68364463</v>
      </c>
      <c r="BV19" s="263">
        <f t="shared" si="2"/>
        <v>476.09143504999997</v>
      </c>
      <c r="BW19" s="263">
        <f t="shared" si="3"/>
        <v>502.16373622999998</v>
      </c>
      <c r="BX19" s="251">
        <f t="shared" si="4"/>
        <v>504.64972938</v>
      </c>
      <c r="BY19" s="251">
        <f t="shared" si="5"/>
        <v>457.65334644999996</v>
      </c>
      <c r="BZ19" s="251">
        <f t="shared" si="6"/>
        <v>472.91939124999999</v>
      </c>
      <c r="CA19" s="251">
        <f t="shared" si="7"/>
        <v>513.96130603000006</v>
      </c>
      <c r="CB19" s="251">
        <f t="shared" si="8"/>
        <v>800.91525215000001</v>
      </c>
      <c r="CC19" s="251">
        <f t="shared" si="9"/>
        <v>815.59071401999995</v>
      </c>
      <c r="IK19" s="418" t="s">
        <v>289</v>
      </c>
      <c r="IL19" s="418" t="s">
        <v>290</v>
      </c>
      <c r="KY19" s="129" t="s">
        <v>270</v>
      </c>
      <c r="KZ19" s="151" t="s">
        <v>272</v>
      </c>
    </row>
    <row r="20" spans="1:312" ht="35" customHeight="1">
      <c r="A20" s="169"/>
      <c r="B20" s="471" t="str">
        <f>IF('1'!A1=1,D20,F20)</f>
        <v>Mineral products</v>
      </c>
      <c r="C20" s="467"/>
      <c r="D20" s="172" t="s">
        <v>2</v>
      </c>
      <c r="E20" s="171"/>
      <c r="F20" s="171" t="s">
        <v>119</v>
      </c>
      <c r="G20" s="258">
        <v>418.19782963</v>
      </c>
      <c r="H20" s="259">
        <v>615.95821751000005</v>
      </c>
      <c r="I20" s="259">
        <v>579.26352527999995</v>
      </c>
      <c r="J20" s="259">
        <v>624.95630456000004</v>
      </c>
      <c r="K20" s="259">
        <v>715.21021484000005</v>
      </c>
      <c r="L20" s="259">
        <v>961.11658403000001</v>
      </c>
      <c r="M20" s="259">
        <v>844.09621015000005</v>
      </c>
      <c r="N20" s="259">
        <v>768.53906910000001</v>
      </c>
      <c r="O20" s="259">
        <v>725.51650911000002</v>
      </c>
      <c r="P20" s="259">
        <v>784.78997313000002</v>
      </c>
      <c r="Q20" s="259">
        <v>662.47649207999996</v>
      </c>
      <c r="R20" s="259">
        <v>580.53745438999999</v>
      </c>
      <c r="S20" s="259">
        <v>563.06422628999997</v>
      </c>
      <c r="T20" s="259">
        <v>720.53761663</v>
      </c>
      <c r="U20" s="259">
        <v>656.39918397999998</v>
      </c>
      <c r="V20" s="259">
        <v>764.83865078999997</v>
      </c>
      <c r="W20" s="259">
        <v>785.01052747999995</v>
      </c>
      <c r="X20" s="259">
        <v>736.56388948999995</v>
      </c>
      <c r="Y20" s="259">
        <v>581.81496119999997</v>
      </c>
      <c r="Z20" s="259">
        <v>417.60206416</v>
      </c>
      <c r="AA20" s="260">
        <v>350.13482519000002</v>
      </c>
      <c r="AB20" s="260">
        <v>305.85266941999998</v>
      </c>
      <c r="AC20" s="260">
        <v>338.51126485999998</v>
      </c>
      <c r="AD20" s="260">
        <v>284.24581637</v>
      </c>
      <c r="AE20" s="260">
        <v>239.97977840999999</v>
      </c>
      <c r="AF20" s="260">
        <v>319.72521182000003</v>
      </c>
      <c r="AG20" s="260">
        <v>326.12035619</v>
      </c>
      <c r="AH20" s="260">
        <v>404.99304654000002</v>
      </c>
      <c r="AI20" s="260">
        <v>521.43923638000001</v>
      </c>
      <c r="AJ20" s="260">
        <v>473.48072728</v>
      </c>
      <c r="AK20" s="260">
        <v>521.46899159999998</v>
      </c>
      <c r="AL20" s="260">
        <v>546.17494118000002</v>
      </c>
      <c r="AM20" s="260">
        <v>664.53479289999996</v>
      </c>
      <c r="AN20" s="260">
        <v>574.63294349</v>
      </c>
      <c r="AO20" s="260">
        <v>579.47541390000004</v>
      </c>
      <c r="AP20" s="260">
        <v>629.22557303999997</v>
      </c>
      <c r="AQ20" s="260">
        <v>667.83528206000005</v>
      </c>
      <c r="AR20" s="260">
        <v>672.58914737999999</v>
      </c>
      <c r="AS20" s="260">
        <v>603.46842671000002</v>
      </c>
      <c r="AT20" s="260">
        <v>465.50595375</v>
      </c>
      <c r="AU20" s="260">
        <v>528.39765925999995</v>
      </c>
      <c r="AV20" s="260">
        <v>320.40111344000002</v>
      </c>
      <c r="AW20" s="260">
        <v>418.93578443000001</v>
      </c>
      <c r="AX20" s="260">
        <v>597.55348325</v>
      </c>
      <c r="AY20" s="260">
        <v>820.15242656999999</v>
      </c>
      <c r="AZ20" s="260">
        <v>1042.5288073500001</v>
      </c>
      <c r="BA20" s="260">
        <v>1051.87043857</v>
      </c>
      <c r="BB20" s="260">
        <v>652.35590563000005</v>
      </c>
      <c r="BC20" s="260">
        <v>840.92294582</v>
      </c>
      <c r="BD20" s="260">
        <v>1127.55719277</v>
      </c>
      <c r="BE20" s="260">
        <v>858.52325034</v>
      </c>
      <c r="BF20" s="260">
        <v>470.78316758000005</v>
      </c>
      <c r="BG20" s="260">
        <v>468.56864875999997</v>
      </c>
      <c r="BH20" s="260">
        <v>593.73808878</v>
      </c>
      <c r="BI20" s="260">
        <v>449.71036744000003</v>
      </c>
      <c r="BJ20" s="260">
        <v>426.62409839999998</v>
      </c>
      <c r="BK20" s="260">
        <v>480.15782502000002</v>
      </c>
      <c r="BL20" s="260">
        <v>487.33291710999998</v>
      </c>
      <c r="BM20" s="260">
        <v>420.02787906999998</v>
      </c>
      <c r="BN20" s="260">
        <v>401.07222508999996</v>
      </c>
      <c r="BO20" s="260">
        <v>370.99887907999994</v>
      </c>
      <c r="BP20" s="260">
        <v>376.69104791000001</v>
      </c>
      <c r="BQ20" s="260">
        <v>367.11423380999997</v>
      </c>
      <c r="BR20" s="260">
        <f t="shared" si="10"/>
        <v>1387.5186211999999</v>
      </c>
      <c r="BS20" s="260">
        <f t="shared" si="11"/>
        <v>1114.8041607999999</v>
      </c>
      <c r="BT20" s="260">
        <f t="shared" si="0"/>
        <v>1278.7445758399999</v>
      </c>
      <c r="BU20" s="260">
        <f t="shared" si="1"/>
        <v>1290.81839296</v>
      </c>
      <c r="BV20" s="260">
        <f t="shared" si="2"/>
        <v>2062.56389644</v>
      </c>
      <c r="BW20" s="260">
        <f t="shared" si="3"/>
        <v>2447.8687233299997</v>
      </c>
      <c r="BX20" s="252">
        <f t="shared" si="4"/>
        <v>2409.3988099000003</v>
      </c>
      <c r="BY20" s="252">
        <f t="shared" si="5"/>
        <v>1865.28804038</v>
      </c>
      <c r="BZ20" s="252">
        <f t="shared" si="6"/>
        <v>3566.9075781199999</v>
      </c>
      <c r="CA20" s="252">
        <f t="shared" si="7"/>
        <v>3297.7865565100001</v>
      </c>
      <c r="CB20" s="252">
        <f t="shared" si="8"/>
        <v>1938.6412033800002</v>
      </c>
      <c r="CC20" s="252">
        <f t="shared" si="9"/>
        <v>1788.5908462899997</v>
      </c>
      <c r="IK20" s="418" t="s">
        <v>291</v>
      </c>
      <c r="IL20" s="418" t="s">
        <v>278</v>
      </c>
    </row>
    <row r="21" spans="1:312" ht="30" customHeight="1">
      <c r="A21" s="275">
        <v>2601</v>
      </c>
      <c r="B21" s="473" t="str">
        <f>IF('1'!A1=1,D21,F21)</f>
        <v xml:space="preserve"> iron ores and concentrates</v>
      </c>
      <c r="C21" s="466">
        <v>2601</v>
      </c>
      <c r="D21" s="174" t="s">
        <v>41</v>
      </c>
      <c r="E21" s="173">
        <v>2601</v>
      </c>
      <c r="F21" s="245" t="s">
        <v>120</v>
      </c>
      <c r="G21" s="256">
        <v>210.66438006999999</v>
      </c>
      <c r="H21" s="257">
        <v>401.75297454000003</v>
      </c>
      <c r="I21" s="257">
        <v>395.68233853999999</v>
      </c>
      <c r="J21" s="257">
        <v>365.57336454</v>
      </c>
      <c r="K21" s="257">
        <v>376.78948228000002</v>
      </c>
      <c r="L21" s="257">
        <v>483.02197877999998</v>
      </c>
      <c r="M21" s="257">
        <v>495.08407153000002</v>
      </c>
      <c r="N21" s="257">
        <v>483.44148912999998</v>
      </c>
      <c r="O21" s="257">
        <v>378.07042290999999</v>
      </c>
      <c r="P21" s="257">
        <v>475.79775975000001</v>
      </c>
      <c r="Q21" s="257">
        <v>415.62705290000002</v>
      </c>
      <c r="R21" s="257">
        <v>300.05525144000001</v>
      </c>
      <c r="S21" s="257">
        <v>345.03117937000002</v>
      </c>
      <c r="T21" s="257">
        <v>480.51724087999997</v>
      </c>
      <c r="U21" s="257">
        <v>385.90349495999999</v>
      </c>
      <c r="V21" s="257">
        <v>453.24961923000001</v>
      </c>
      <c r="W21" s="257">
        <v>468.95182768000001</v>
      </c>
      <c r="X21" s="257">
        <v>400.70346203999998</v>
      </c>
      <c r="Y21" s="257">
        <v>329.22980726999998</v>
      </c>
      <c r="Z21" s="257">
        <v>299.49761258000001</v>
      </c>
      <c r="AA21" s="257">
        <v>249.72006386000001</v>
      </c>
      <c r="AB21" s="257">
        <v>206.84190935999999</v>
      </c>
      <c r="AC21" s="257">
        <v>241.96588235999999</v>
      </c>
      <c r="AD21" s="257">
        <v>203.97440581000001</v>
      </c>
      <c r="AE21" s="263">
        <v>154.34491073999999</v>
      </c>
      <c r="AF21" s="263">
        <v>221.73509523999999</v>
      </c>
      <c r="AG21" s="263">
        <v>239.78264131</v>
      </c>
      <c r="AH21" s="263">
        <v>311.82488504999998</v>
      </c>
      <c r="AI21" s="263">
        <v>388.35535824999999</v>
      </c>
      <c r="AJ21" s="263">
        <v>350.91544152</v>
      </c>
      <c r="AK21" s="263">
        <v>353.26023774999999</v>
      </c>
      <c r="AL21" s="263">
        <v>399.83048508000002</v>
      </c>
      <c r="AM21" s="263">
        <v>492.79002379000002</v>
      </c>
      <c r="AN21" s="263">
        <v>392.99411931999998</v>
      </c>
      <c r="AO21" s="263">
        <v>412.19712636999998</v>
      </c>
      <c r="AP21" s="263">
        <v>448.37263392</v>
      </c>
      <c r="AQ21" s="263">
        <v>472.75146662999998</v>
      </c>
      <c r="AR21" s="263">
        <v>496.14688075999999</v>
      </c>
      <c r="AS21" s="263">
        <v>439.78110113000002</v>
      </c>
      <c r="AT21" s="263">
        <v>295.96652657999999</v>
      </c>
      <c r="AU21" s="263">
        <v>340.50221491999997</v>
      </c>
      <c r="AV21" s="263">
        <v>235.46793348</v>
      </c>
      <c r="AW21" s="263">
        <v>331.90215597999997</v>
      </c>
      <c r="AX21" s="263">
        <v>487.93311289000002</v>
      </c>
      <c r="AY21" s="263">
        <v>740.35550720000003</v>
      </c>
      <c r="AZ21" s="263">
        <v>832.83440342999995</v>
      </c>
      <c r="BA21" s="263">
        <v>883.06009341000004</v>
      </c>
      <c r="BB21" s="263">
        <v>490.39058807999999</v>
      </c>
      <c r="BC21" s="263">
        <v>600.00469999000006</v>
      </c>
      <c r="BD21" s="263">
        <v>929.75396588000012</v>
      </c>
      <c r="BE21" s="263">
        <v>496.50191322000001</v>
      </c>
      <c r="BF21" s="263">
        <v>230.61965782000001</v>
      </c>
      <c r="BG21" s="263">
        <v>387.72254760999999</v>
      </c>
      <c r="BH21" s="263">
        <v>474.57084974999998</v>
      </c>
      <c r="BI21" s="263">
        <v>392.32250878999997</v>
      </c>
      <c r="BJ21" s="263">
        <v>353.07331792000002</v>
      </c>
      <c r="BK21" s="263">
        <v>435.11361024000001</v>
      </c>
      <c r="BL21" s="263">
        <v>431.01386921999995</v>
      </c>
      <c r="BM21" s="263">
        <v>375.37934631999997</v>
      </c>
      <c r="BN21" s="263">
        <v>336.03920208</v>
      </c>
      <c r="BO21" s="263">
        <v>323.31960192999998</v>
      </c>
      <c r="BP21" s="263">
        <v>311.86891367999999</v>
      </c>
      <c r="BQ21" s="263">
        <v>258.19926433000001</v>
      </c>
      <c r="BR21" s="263">
        <f t="shared" si="10"/>
        <v>1241.5068257799999</v>
      </c>
      <c r="BS21" s="263">
        <f t="shared" si="11"/>
        <v>893.38777993999997</v>
      </c>
      <c r="BT21" s="263">
        <f t="shared" si="0"/>
        <v>902.50226139000006</v>
      </c>
      <c r="BU21" s="263">
        <f t="shared" si="1"/>
        <v>927.68753233999996</v>
      </c>
      <c r="BV21" s="263">
        <f t="shared" si="2"/>
        <v>1492.3615225999999</v>
      </c>
      <c r="BW21" s="263">
        <f t="shared" si="3"/>
        <v>1746.3539034</v>
      </c>
      <c r="BX21" s="251">
        <f t="shared" si="4"/>
        <v>1704.6459751</v>
      </c>
      <c r="BY21" s="251">
        <f t="shared" si="5"/>
        <v>1395.8054172699999</v>
      </c>
      <c r="BZ21" s="251">
        <f t="shared" si="6"/>
        <v>2946.6405921199998</v>
      </c>
      <c r="CA21" s="251">
        <f t="shared" si="7"/>
        <v>2256.8802369100003</v>
      </c>
      <c r="CB21" s="251">
        <f t="shared" si="8"/>
        <v>1607.6892240699999</v>
      </c>
      <c r="CC21" s="251">
        <f t="shared" si="9"/>
        <v>1577.5460278599999</v>
      </c>
      <c r="IK21" s="418" t="s">
        <v>291</v>
      </c>
      <c r="IL21" s="418" t="s">
        <v>278</v>
      </c>
    </row>
    <row r="22" spans="1:312" ht="30" customHeight="1">
      <c r="A22" s="300">
        <v>2701</v>
      </c>
      <c r="B22" s="476" t="str">
        <f>IF('1'!A1=1,D22,F22)</f>
        <v>coal, anthracite, briquettes</v>
      </c>
      <c r="C22" s="466">
        <v>2701</v>
      </c>
      <c r="D22" s="176" t="s">
        <v>58</v>
      </c>
      <c r="E22" s="173">
        <v>2701</v>
      </c>
      <c r="F22" s="204" t="s">
        <v>121</v>
      </c>
      <c r="G22" s="256">
        <v>48.578871630000002</v>
      </c>
      <c r="H22" s="257">
        <v>86.231824070000002</v>
      </c>
      <c r="I22" s="257">
        <v>89.034984129999998</v>
      </c>
      <c r="J22" s="257">
        <v>103.26185208</v>
      </c>
      <c r="K22" s="257">
        <v>117.5467931</v>
      </c>
      <c r="L22" s="257">
        <v>128.39151163</v>
      </c>
      <c r="M22" s="257">
        <v>117.87025663999999</v>
      </c>
      <c r="N22" s="257">
        <v>93.9644914</v>
      </c>
      <c r="O22" s="257">
        <v>78.603308620000007</v>
      </c>
      <c r="P22" s="257">
        <v>104.29099677000001</v>
      </c>
      <c r="Q22" s="257">
        <v>79.627798760000005</v>
      </c>
      <c r="R22" s="257">
        <v>75.790121729999996</v>
      </c>
      <c r="S22" s="257">
        <v>67.246008639999999</v>
      </c>
      <c r="T22" s="257">
        <v>66.628739199999998</v>
      </c>
      <c r="U22" s="257">
        <v>84.635770539999996</v>
      </c>
      <c r="V22" s="257">
        <v>93.541865999999999</v>
      </c>
      <c r="W22" s="257">
        <v>79.570165860000003</v>
      </c>
      <c r="X22" s="257">
        <v>62.749616000000003</v>
      </c>
      <c r="Y22" s="257">
        <v>43.424058870000003</v>
      </c>
      <c r="Z22" s="257">
        <v>13.39832648</v>
      </c>
      <c r="AA22" s="257">
        <v>8.00753016</v>
      </c>
      <c r="AB22" s="257">
        <v>14.678246120000001</v>
      </c>
      <c r="AC22" s="257">
        <v>9.4421536600000007</v>
      </c>
      <c r="AD22" s="257">
        <v>12.4798106</v>
      </c>
      <c r="AE22" s="263">
        <v>8.6712336400000005</v>
      </c>
      <c r="AF22" s="263">
        <v>5.2784746</v>
      </c>
      <c r="AG22" s="263">
        <v>7.0702078300000002</v>
      </c>
      <c r="AH22" s="263">
        <v>7.45329715</v>
      </c>
      <c r="AI22" s="263">
        <v>6.15926784</v>
      </c>
      <c r="AJ22" s="263">
        <v>13.42049156</v>
      </c>
      <c r="AK22" s="263">
        <v>11.206493780000001</v>
      </c>
      <c r="AL22" s="263">
        <v>13.50299772</v>
      </c>
      <c r="AM22" s="263">
        <v>3.2028452199999999</v>
      </c>
      <c r="AN22" s="263">
        <v>0</v>
      </c>
      <c r="AO22" s="263">
        <v>0</v>
      </c>
      <c r="AP22" s="263">
        <v>0</v>
      </c>
      <c r="AQ22" s="263">
        <v>0</v>
      </c>
      <c r="AR22" s="263">
        <v>0</v>
      </c>
      <c r="AS22" s="263">
        <v>0</v>
      </c>
      <c r="AT22" s="263">
        <v>0</v>
      </c>
      <c r="AU22" s="263">
        <v>0</v>
      </c>
      <c r="AV22" s="263">
        <v>1.9735E-4</v>
      </c>
      <c r="AW22" s="263">
        <v>0</v>
      </c>
      <c r="AX22" s="263">
        <v>0</v>
      </c>
      <c r="AY22" s="263">
        <v>0</v>
      </c>
      <c r="AZ22" s="263">
        <v>0</v>
      </c>
      <c r="BA22" s="263">
        <v>1</v>
      </c>
      <c r="BB22" s="263">
        <v>0</v>
      </c>
      <c r="BC22" s="263">
        <v>0</v>
      </c>
      <c r="BD22" s="263">
        <v>109.51448285000001</v>
      </c>
      <c r="BE22" s="263">
        <v>81.267728959999999</v>
      </c>
      <c r="BF22" s="263">
        <v>24.517428119999998</v>
      </c>
      <c r="BG22" s="263">
        <v>26.424419589999999</v>
      </c>
      <c r="BH22" s="263">
        <v>42.89706932</v>
      </c>
      <c r="BI22" s="263">
        <v>20.277500099999997</v>
      </c>
      <c r="BJ22" s="263">
        <v>18.61930387</v>
      </c>
      <c r="BK22" s="263">
        <v>6.5334949</v>
      </c>
      <c r="BL22" s="263">
        <v>4.8785599299999998</v>
      </c>
      <c r="BM22" s="263">
        <v>3.5963434799999998</v>
      </c>
      <c r="BN22" s="263">
        <v>9.6796958200000009</v>
      </c>
      <c r="BO22" s="263">
        <v>0</v>
      </c>
      <c r="BP22" s="263">
        <v>0</v>
      </c>
      <c r="BQ22" s="263">
        <v>0</v>
      </c>
      <c r="BR22" s="263">
        <f t="shared" si="10"/>
        <v>15.008398309999999</v>
      </c>
      <c r="BS22" s="263">
        <f t="shared" si="11"/>
        <v>0</v>
      </c>
      <c r="BT22" s="263">
        <f t="shared" si="0"/>
        <v>44.607740540000002</v>
      </c>
      <c r="BU22" s="263">
        <f t="shared" si="1"/>
        <v>28.473213220000002</v>
      </c>
      <c r="BV22" s="263">
        <f t="shared" si="2"/>
        <v>44.289250899999999</v>
      </c>
      <c r="BW22" s="263">
        <f t="shared" si="3"/>
        <v>3.2028452199999999</v>
      </c>
      <c r="BX22" s="251">
        <f t="shared" si="4"/>
        <v>0</v>
      </c>
      <c r="BY22" s="251">
        <f t="shared" si="5"/>
        <v>1.9735E-4</v>
      </c>
      <c r="BZ22" s="251">
        <f>AY22+BA22</f>
        <v>1</v>
      </c>
      <c r="CA22" s="251">
        <f t="shared" si="7"/>
        <v>215.29963993000001</v>
      </c>
      <c r="CB22" s="251">
        <f t="shared" si="8"/>
        <v>108.21829287999999</v>
      </c>
      <c r="CC22" s="251">
        <f t="shared" si="9"/>
        <v>24.68809413</v>
      </c>
    </row>
    <row r="23" spans="1:312" ht="30" customHeight="1">
      <c r="A23" s="275">
        <v>2710</v>
      </c>
      <c r="B23" s="476" t="str">
        <f>IF('1'!A1=1,D23,F23)</f>
        <v>petroleum oils, not crude</v>
      </c>
      <c r="C23" s="466">
        <v>2710</v>
      </c>
      <c r="D23" s="176" t="s">
        <v>63</v>
      </c>
      <c r="E23" s="173">
        <v>2710</v>
      </c>
      <c r="F23" s="204" t="s">
        <v>122</v>
      </c>
      <c r="G23" s="256">
        <v>87.195819639999996</v>
      </c>
      <c r="H23" s="257">
        <v>86.04085422</v>
      </c>
      <c r="I23" s="257">
        <v>40.968883910000002</v>
      </c>
      <c r="J23" s="257">
        <v>48.843889349999998</v>
      </c>
      <c r="K23" s="257">
        <v>121.18410922</v>
      </c>
      <c r="L23" s="257">
        <v>213.41066960000001</v>
      </c>
      <c r="M23" s="257">
        <v>102.66506104</v>
      </c>
      <c r="N23" s="257">
        <v>54.84103906</v>
      </c>
      <c r="O23" s="257">
        <v>133.53415161999999</v>
      </c>
      <c r="P23" s="257">
        <v>64.576023250000006</v>
      </c>
      <c r="Q23" s="257">
        <v>31.277069149999999</v>
      </c>
      <c r="R23" s="257">
        <v>59.246795810000002</v>
      </c>
      <c r="S23" s="257">
        <v>15.612960380000001</v>
      </c>
      <c r="T23" s="257">
        <v>38.887378380000001</v>
      </c>
      <c r="U23" s="257">
        <v>65.274834470000002</v>
      </c>
      <c r="V23" s="257">
        <v>83.345578930000002</v>
      </c>
      <c r="W23" s="257">
        <v>103.3327967</v>
      </c>
      <c r="X23" s="257">
        <v>128.65423414</v>
      </c>
      <c r="Y23" s="257">
        <v>65.823540969999996</v>
      </c>
      <c r="Z23" s="257">
        <v>11.307111600000001</v>
      </c>
      <c r="AA23" s="257">
        <v>28.477330569999999</v>
      </c>
      <c r="AB23" s="257">
        <v>23.797540590000001</v>
      </c>
      <c r="AC23" s="257">
        <v>14.152639150000001</v>
      </c>
      <c r="AD23" s="257">
        <v>5.29268596</v>
      </c>
      <c r="AE23" s="263">
        <v>5.3722799800000001</v>
      </c>
      <c r="AF23" s="263">
        <v>23.767386599999998</v>
      </c>
      <c r="AG23" s="263">
        <v>16.105857090000001</v>
      </c>
      <c r="AH23" s="263">
        <v>15.004465700000001</v>
      </c>
      <c r="AI23" s="263">
        <v>23.22130224</v>
      </c>
      <c r="AJ23" s="263">
        <v>29.918134510000002</v>
      </c>
      <c r="AK23" s="263">
        <v>38.506929079999999</v>
      </c>
      <c r="AL23" s="263">
        <v>47.566004470000003</v>
      </c>
      <c r="AM23" s="263">
        <v>42.588725510000003</v>
      </c>
      <c r="AN23" s="263">
        <v>50.763999060000003</v>
      </c>
      <c r="AO23" s="263">
        <v>41.500708580000001</v>
      </c>
      <c r="AP23" s="263">
        <v>54.964582620000002</v>
      </c>
      <c r="AQ23" s="263">
        <v>73.412091790000005</v>
      </c>
      <c r="AR23" s="263">
        <v>48.278104239999998</v>
      </c>
      <c r="AS23" s="263">
        <v>50.430727339999997</v>
      </c>
      <c r="AT23" s="263">
        <v>31.86150297</v>
      </c>
      <c r="AU23" s="263">
        <v>30.050474860000001</v>
      </c>
      <c r="AV23" s="263">
        <v>6.4079078899999997</v>
      </c>
      <c r="AW23" s="263">
        <v>33.120013569999998</v>
      </c>
      <c r="AX23" s="263">
        <v>11.44328496</v>
      </c>
      <c r="AY23" s="263">
        <v>18.065578259999999</v>
      </c>
      <c r="AZ23" s="263">
        <v>34.949660139999999</v>
      </c>
      <c r="BA23" s="263">
        <v>28</v>
      </c>
      <c r="BB23" s="263">
        <v>24</v>
      </c>
      <c r="BC23" s="263">
        <v>17.25156089</v>
      </c>
      <c r="BD23" s="263">
        <v>11</v>
      </c>
      <c r="BE23" s="263">
        <v>1</v>
      </c>
      <c r="BF23" s="263">
        <v>1</v>
      </c>
      <c r="BG23" s="263">
        <v>4</v>
      </c>
      <c r="BH23" s="263">
        <v>6</v>
      </c>
      <c r="BI23" s="263">
        <v>1.5322012300000001</v>
      </c>
      <c r="BJ23" s="263">
        <v>0.82324939999999991</v>
      </c>
      <c r="BK23" s="263">
        <v>1.1204991800000002</v>
      </c>
      <c r="BL23" s="263">
        <v>1.05968544</v>
      </c>
      <c r="BM23" s="263">
        <v>1.1931958300000001</v>
      </c>
      <c r="BN23" s="263">
        <v>1.0620385400000001</v>
      </c>
      <c r="BO23" s="263">
        <v>1.8076721099999999</v>
      </c>
      <c r="BP23" s="263">
        <v>5.7182701900000001</v>
      </c>
      <c r="BQ23" s="263">
        <v>8.9360215499999995</v>
      </c>
      <c r="BR23" s="263">
        <f t="shared" si="10"/>
        <v>3.3733804500000004</v>
      </c>
      <c r="BS23" s="263">
        <f t="shared" si="11"/>
        <v>16.46196385</v>
      </c>
      <c r="BT23" s="263">
        <f t="shared" si="0"/>
        <v>71.720196270000002</v>
      </c>
      <c r="BU23" s="263">
        <f t="shared" si="1"/>
        <v>60.249989369999994</v>
      </c>
      <c r="BV23" s="263">
        <f t="shared" si="2"/>
        <v>139.2123703</v>
      </c>
      <c r="BW23" s="263">
        <f t="shared" si="3"/>
        <v>189.81801576999999</v>
      </c>
      <c r="BX23" s="251">
        <f t="shared" si="4"/>
        <v>203.98242634000002</v>
      </c>
      <c r="BY23" s="251">
        <f t="shared" si="5"/>
        <v>81.021681279999996</v>
      </c>
      <c r="BZ23" s="251">
        <f t="shared" ref="BZ23:BZ35" si="12">AY23+AZ23+BA23+BB23</f>
        <v>105.0152384</v>
      </c>
      <c r="CA23" s="251">
        <f t="shared" si="7"/>
        <v>30.25156089</v>
      </c>
      <c r="CB23" s="251">
        <f t="shared" si="8"/>
        <v>12.35545063</v>
      </c>
      <c r="CC23" s="251">
        <f t="shared" si="9"/>
        <v>4.4354189900000005</v>
      </c>
      <c r="IK23" s="418" t="s">
        <v>339</v>
      </c>
      <c r="IL23" s="418" t="s">
        <v>340</v>
      </c>
    </row>
    <row r="24" spans="1:312" ht="30" customHeight="1">
      <c r="A24" s="275">
        <v>2716</v>
      </c>
      <c r="B24" s="476" t="str">
        <f>IF('1'!A1=1,D24,F24)</f>
        <v>electrical energy</v>
      </c>
      <c r="C24" s="466">
        <v>2716</v>
      </c>
      <c r="D24" s="176" t="s">
        <v>42</v>
      </c>
      <c r="E24" s="173">
        <v>2716</v>
      </c>
      <c r="F24" s="205" t="s">
        <v>123</v>
      </c>
      <c r="G24" s="256">
        <v>41.702335009999999</v>
      </c>
      <c r="H24" s="257">
        <v>0.99906371000000005</v>
      </c>
      <c r="I24" s="257">
        <v>0.99442664999999997</v>
      </c>
      <c r="J24" s="257">
        <v>28.123678470000002</v>
      </c>
      <c r="K24" s="257">
        <v>41.650029259999997</v>
      </c>
      <c r="L24" s="257">
        <v>51.67147542</v>
      </c>
      <c r="M24" s="257">
        <v>62.908955259999999</v>
      </c>
      <c r="N24" s="257">
        <v>80.388905280000003</v>
      </c>
      <c r="O24" s="257">
        <v>78.903929199999993</v>
      </c>
      <c r="P24" s="257">
        <v>72.148019570000002</v>
      </c>
      <c r="Q24" s="257">
        <v>71.114819280000006</v>
      </c>
      <c r="R24" s="257">
        <v>93.161628980000003</v>
      </c>
      <c r="S24" s="257">
        <v>79.970392919999995</v>
      </c>
      <c r="T24" s="257">
        <v>71.494651610000005</v>
      </c>
      <c r="U24" s="257">
        <v>58.807441599999997</v>
      </c>
      <c r="V24" s="257">
        <v>77.637211390000004</v>
      </c>
      <c r="W24" s="257">
        <v>77.893342380000007</v>
      </c>
      <c r="X24" s="257">
        <v>71.937596479999996</v>
      </c>
      <c r="Y24" s="257">
        <v>69.380969089999994</v>
      </c>
      <c r="Z24" s="257">
        <v>51.263524670000002</v>
      </c>
      <c r="AA24" s="257">
        <v>34.769516690000003</v>
      </c>
      <c r="AB24" s="257">
        <v>35.031602659999997</v>
      </c>
      <c r="AC24" s="257">
        <v>45.244775250000004</v>
      </c>
      <c r="AD24" s="257">
        <v>33.343576939999998</v>
      </c>
      <c r="AE24" s="263">
        <v>44.77769</v>
      </c>
      <c r="AF24" s="263">
        <v>40.356257919999997</v>
      </c>
      <c r="AG24" s="263">
        <v>28.800128369999999</v>
      </c>
      <c r="AH24" s="263">
        <v>37.778545979999997</v>
      </c>
      <c r="AI24" s="263">
        <v>68.218819699999997</v>
      </c>
      <c r="AJ24" s="263">
        <v>40.087660560000003</v>
      </c>
      <c r="AK24" s="263">
        <v>37.053816840000003</v>
      </c>
      <c r="AL24" s="263">
        <v>36.109331820000001</v>
      </c>
      <c r="AM24" s="263">
        <v>72.323370699999998</v>
      </c>
      <c r="AN24" s="263">
        <v>67.857161129999994</v>
      </c>
      <c r="AO24" s="263">
        <v>60.194053279999999</v>
      </c>
      <c r="AP24" s="263">
        <v>78.423996349999996</v>
      </c>
      <c r="AQ24" s="263">
        <v>84.730195269999996</v>
      </c>
      <c r="AR24" s="263">
        <v>81.16584211</v>
      </c>
      <c r="AS24" s="263">
        <v>72.706894430000006</v>
      </c>
      <c r="AT24" s="263">
        <v>98.390399990000006</v>
      </c>
      <c r="AU24" s="263">
        <v>118.24489463</v>
      </c>
      <c r="AV24" s="263">
        <v>53.840010900000003</v>
      </c>
      <c r="AW24" s="263">
        <v>20.778889700000001</v>
      </c>
      <c r="AX24" s="263">
        <v>72.93938086</v>
      </c>
      <c r="AY24" s="263">
        <v>22</v>
      </c>
      <c r="AZ24" s="263">
        <v>83.135723720000001</v>
      </c>
      <c r="BA24" s="263">
        <v>74.408630419999994</v>
      </c>
      <c r="BB24" s="263">
        <v>68.769907989999993</v>
      </c>
      <c r="BC24" s="263">
        <v>139.92130416999998</v>
      </c>
      <c r="BD24" s="263">
        <v>25.378472680000002</v>
      </c>
      <c r="BE24" s="263">
        <v>226.79860001</v>
      </c>
      <c r="BF24" s="263">
        <v>142.76763425999999</v>
      </c>
      <c r="BG24" s="263">
        <v>18.17532774</v>
      </c>
      <c r="BH24" s="263">
        <v>24.274434630000002</v>
      </c>
      <c r="BI24" s="263">
        <v>10.13648924</v>
      </c>
      <c r="BJ24" s="263">
        <v>25.231620580000001</v>
      </c>
      <c r="BK24" s="263">
        <v>12.014690349999999</v>
      </c>
      <c r="BL24" s="263">
        <v>18.210386230000001</v>
      </c>
      <c r="BM24" s="263">
        <v>12.159366200000001</v>
      </c>
      <c r="BN24" s="263">
        <v>23.97012397</v>
      </c>
      <c r="BO24" s="263">
        <v>24.056349740000002</v>
      </c>
      <c r="BP24" s="263">
        <v>29.499004710000001</v>
      </c>
      <c r="BQ24" s="263">
        <v>68.811326460000004</v>
      </c>
      <c r="BR24" s="263">
        <f t="shared" si="10"/>
        <v>42.384442780000001</v>
      </c>
      <c r="BS24" s="263">
        <f t="shared" si="11"/>
        <v>122.36668091000001</v>
      </c>
      <c r="BT24" s="263">
        <f t="shared" si="0"/>
        <v>148.38947153999999</v>
      </c>
      <c r="BU24" s="263">
        <f t="shared" si="1"/>
        <v>151.71262227</v>
      </c>
      <c r="BV24" s="263">
        <f t="shared" si="2"/>
        <v>181.46962891999999</v>
      </c>
      <c r="BW24" s="263">
        <f t="shared" si="3"/>
        <v>278.79858145999998</v>
      </c>
      <c r="BX24" s="251">
        <f t="shared" si="4"/>
        <v>336.99333180000002</v>
      </c>
      <c r="BY24" s="251">
        <f t="shared" si="5"/>
        <v>265.80317609000002</v>
      </c>
      <c r="BZ24" s="251">
        <f t="shared" si="12"/>
        <v>248.31426212999997</v>
      </c>
      <c r="CA24" s="251">
        <f t="shared" si="7"/>
        <v>534.86601112000005</v>
      </c>
      <c r="CB24" s="251">
        <f t="shared" si="8"/>
        <v>77.817872190000003</v>
      </c>
      <c r="CC24" s="251">
        <f t="shared" si="9"/>
        <v>66.354566750000004</v>
      </c>
      <c r="KV24" s="319" t="s">
        <v>234</v>
      </c>
      <c r="KW24" s="319" t="s">
        <v>235</v>
      </c>
      <c r="KX24" s="327"/>
    </row>
    <row r="25" spans="1:312" ht="35" customHeight="1">
      <c r="A25" s="169"/>
      <c r="B25" s="471" t="str">
        <f>IF('1'!A1=1,D25,F25)</f>
        <v>Chemicals</v>
      </c>
      <c r="C25" s="467"/>
      <c r="D25" s="172" t="s">
        <v>3</v>
      </c>
      <c r="E25" s="171"/>
      <c r="F25" s="171" t="s">
        <v>124</v>
      </c>
      <c r="G25" s="258">
        <v>141.23003252000001</v>
      </c>
      <c r="H25" s="259">
        <v>151.94648971999999</v>
      </c>
      <c r="I25" s="259">
        <v>169.52954532999999</v>
      </c>
      <c r="J25" s="259">
        <v>218.29308255000001</v>
      </c>
      <c r="K25" s="259">
        <v>329.04278353000001</v>
      </c>
      <c r="L25" s="259">
        <v>324.12421943999999</v>
      </c>
      <c r="M25" s="259">
        <v>284.76327415999998</v>
      </c>
      <c r="N25" s="259">
        <v>257.14846076999999</v>
      </c>
      <c r="O25" s="259">
        <v>278.11167234999999</v>
      </c>
      <c r="P25" s="259">
        <v>230.92721890999999</v>
      </c>
      <c r="Q25" s="259">
        <v>262.4393384</v>
      </c>
      <c r="R25" s="259">
        <v>225.81893127999999</v>
      </c>
      <c r="S25" s="259">
        <v>268.79085975999999</v>
      </c>
      <c r="T25" s="259">
        <v>217.17347321</v>
      </c>
      <c r="U25" s="259">
        <v>181.05928886000001</v>
      </c>
      <c r="V25" s="259">
        <v>177.05144873</v>
      </c>
      <c r="W25" s="259">
        <v>225.25417730999999</v>
      </c>
      <c r="X25" s="259">
        <v>287.0610269</v>
      </c>
      <c r="Y25" s="259">
        <v>193.61157188000001</v>
      </c>
      <c r="Z25" s="259">
        <v>161.06411825000001</v>
      </c>
      <c r="AA25" s="260">
        <v>151.9376579</v>
      </c>
      <c r="AB25" s="260">
        <v>158.70481405999999</v>
      </c>
      <c r="AC25" s="260">
        <v>135.05466666999999</v>
      </c>
      <c r="AD25" s="260">
        <v>161.94440886000001</v>
      </c>
      <c r="AE25" s="260">
        <v>127.8596172</v>
      </c>
      <c r="AF25" s="260">
        <v>140.27857122</v>
      </c>
      <c r="AG25" s="260">
        <v>141.72619782000001</v>
      </c>
      <c r="AH25" s="260">
        <v>138.51028319</v>
      </c>
      <c r="AI25" s="260">
        <v>133.41314072</v>
      </c>
      <c r="AJ25" s="260">
        <v>167.92444563000001</v>
      </c>
      <c r="AK25" s="260">
        <v>194.67641902</v>
      </c>
      <c r="AL25" s="260">
        <v>205.44470163</v>
      </c>
      <c r="AM25" s="260">
        <v>203.82434258000001</v>
      </c>
      <c r="AN25" s="260">
        <v>239.91998853000001</v>
      </c>
      <c r="AO25" s="260">
        <v>254.09382020000001</v>
      </c>
      <c r="AP25" s="260">
        <v>204.11467535</v>
      </c>
      <c r="AQ25" s="260">
        <v>160.51237993999999</v>
      </c>
      <c r="AR25" s="260">
        <v>204.38148992999999</v>
      </c>
      <c r="AS25" s="260">
        <v>217.26978613</v>
      </c>
      <c r="AT25" s="260">
        <v>202.06209548999999</v>
      </c>
      <c r="AU25" s="260">
        <v>161.97686501000001</v>
      </c>
      <c r="AV25" s="260">
        <v>183.41889931</v>
      </c>
      <c r="AW25" s="260">
        <v>221.31629427999999</v>
      </c>
      <c r="AX25" s="260">
        <v>210.74417961</v>
      </c>
      <c r="AY25" s="260">
        <v>224.1745531</v>
      </c>
      <c r="AZ25" s="260">
        <v>302.06884782999998</v>
      </c>
      <c r="BA25" s="260">
        <v>346.56839007999997</v>
      </c>
      <c r="BB25" s="260">
        <v>415.23075814999999</v>
      </c>
      <c r="BC25" s="260">
        <v>288.32983447999999</v>
      </c>
      <c r="BD25" s="260">
        <v>250.48280914999998</v>
      </c>
      <c r="BE25" s="260">
        <v>242.28951630999998</v>
      </c>
      <c r="BF25" s="260">
        <v>228.37265309</v>
      </c>
      <c r="BG25" s="260">
        <v>174.96337656999998</v>
      </c>
      <c r="BH25" s="260">
        <v>191.16143811000001</v>
      </c>
      <c r="BI25" s="260">
        <v>190.05550346000001</v>
      </c>
      <c r="BJ25" s="260">
        <v>193.15276104999998</v>
      </c>
      <c r="BK25" s="260">
        <v>192.31819535</v>
      </c>
      <c r="BL25" s="260">
        <v>264.93666112</v>
      </c>
      <c r="BM25" s="260">
        <v>256.89980308999998</v>
      </c>
      <c r="BN25" s="260">
        <v>225.22190468000002</v>
      </c>
      <c r="BO25" s="260">
        <v>222.24102911</v>
      </c>
      <c r="BP25" s="260">
        <v>258.14533976999996</v>
      </c>
      <c r="BQ25" s="260">
        <v>255.04209313000001</v>
      </c>
      <c r="BR25" s="260">
        <f t="shared" si="10"/>
        <v>714.15465956000003</v>
      </c>
      <c r="BS25" s="260">
        <f t="shared" si="11"/>
        <v>735.42846200999998</v>
      </c>
      <c r="BT25" s="260">
        <f t="shared" si="0"/>
        <v>607.64154748999999</v>
      </c>
      <c r="BU25" s="260">
        <f t="shared" si="1"/>
        <v>548.37466943000004</v>
      </c>
      <c r="BV25" s="260">
        <f t="shared" si="2"/>
        <v>701.458707</v>
      </c>
      <c r="BW25" s="260">
        <f t="shared" si="3"/>
        <v>901.95282666000003</v>
      </c>
      <c r="BX25" s="252">
        <f t="shared" si="4"/>
        <v>784.22575148999999</v>
      </c>
      <c r="BY25" s="252">
        <f t="shared" si="5"/>
        <v>777.45623821000004</v>
      </c>
      <c r="BZ25" s="252">
        <f t="shared" si="12"/>
        <v>1288.0425491599999</v>
      </c>
      <c r="CA25" s="252">
        <f t="shared" si="7"/>
        <v>1009.4748130299998</v>
      </c>
      <c r="CB25" s="252">
        <f t="shared" si="8"/>
        <v>749.33307919000003</v>
      </c>
      <c r="CC25" s="252">
        <f t="shared" si="9"/>
        <v>939.37656424000011</v>
      </c>
    </row>
    <row r="26" spans="1:312" ht="35" customHeight="1">
      <c r="A26" s="169"/>
      <c r="B26" s="471" t="str">
        <f>IF('1'!A1=1,D26,F26)</f>
        <v>Timber and woodwork</v>
      </c>
      <c r="C26" s="467"/>
      <c r="D26" s="172" t="s">
        <v>4</v>
      </c>
      <c r="E26" s="171"/>
      <c r="F26" s="177" t="s">
        <v>125</v>
      </c>
      <c r="G26" s="258">
        <v>123.61048283</v>
      </c>
      <c r="H26" s="259">
        <v>131.56058136999999</v>
      </c>
      <c r="I26" s="259">
        <v>125.66972034</v>
      </c>
      <c r="J26" s="259">
        <v>140.58020313</v>
      </c>
      <c r="K26" s="259">
        <v>147.69746782999999</v>
      </c>
      <c r="L26" s="259">
        <v>172.18431247999999</v>
      </c>
      <c r="M26" s="259">
        <v>161.18170204</v>
      </c>
      <c r="N26" s="259">
        <v>153.22537383</v>
      </c>
      <c r="O26" s="259">
        <v>140.33181156000001</v>
      </c>
      <c r="P26" s="259">
        <v>151.31515874999999</v>
      </c>
      <c r="Q26" s="259">
        <v>142.04806683000001</v>
      </c>
      <c r="R26" s="259">
        <v>142.48544045</v>
      </c>
      <c r="S26" s="259">
        <v>144.90808658</v>
      </c>
      <c r="T26" s="259">
        <v>155.00860456999999</v>
      </c>
      <c r="U26" s="259">
        <v>164.16634551999999</v>
      </c>
      <c r="V26" s="259">
        <v>170.24816587999999</v>
      </c>
      <c r="W26" s="259">
        <v>182.56095726000001</v>
      </c>
      <c r="X26" s="259">
        <v>207.72206267999999</v>
      </c>
      <c r="Y26" s="259">
        <v>187.99924965</v>
      </c>
      <c r="Z26" s="259">
        <v>175.61239491000001</v>
      </c>
      <c r="AA26" s="260">
        <v>164.08998702</v>
      </c>
      <c r="AB26" s="260">
        <v>180.74270229999999</v>
      </c>
      <c r="AC26" s="260">
        <v>195.20714207</v>
      </c>
      <c r="AD26" s="260">
        <v>190.40908567</v>
      </c>
      <c r="AE26" s="260">
        <v>193.44932845</v>
      </c>
      <c r="AF26" s="260">
        <v>215.51855707999999</v>
      </c>
      <c r="AG26" s="260">
        <v>210.94526182000001</v>
      </c>
      <c r="AH26" s="260">
        <v>197.77226017000001</v>
      </c>
      <c r="AI26" s="260">
        <v>195.44164463999999</v>
      </c>
      <c r="AJ26" s="260">
        <v>226.27516211</v>
      </c>
      <c r="AK26" s="260">
        <v>240.39866347</v>
      </c>
      <c r="AL26" s="260">
        <v>235.92357552999999</v>
      </c>
      <c r="AM26" s="260">
        <v>273.91377703000001</v>
      </c>
      <c r="AN26" s="260">
        <v>291.70056074000001</v>
      </c>
      <c r="AO26" s="260">
        <v>279.94337683999998</v>
      </c>
      <c r="AP26" s="260">
        <v>249.38834316000001</v>
      </c>
      <c r="AQ26" s="260">
        <v>278.58018578000002</v>
      </c>
      <c r="AR26" s="260">
        <v>288.09608951000001</v>
      </c>
      <c r="AS26" s="260">
        <v>264.35612669</v>
      </c>
      <c r="AT26" s="260">
        <v>238.80588352000001</v>
      </c>
      <c r="AU26" s="260">
        <v>258.66508614000003</v>
      </c>
      <c r="AV26" s="260">
        <v>243.82941532999999</v>
      </c>
      <c r="AW26" s="260">
        <v>290.47354691999999</v>
      </c>
      <c r="AX26" s="260">
        <v>280.65894523999998</v>
      </c>
      <c r="AY26" s="260">
        <v>318.75616990999998</v>
      </c>
      <c r="AZ26" s="260">
        <v>388.07906341</v>
      </c>
      <c r="BA26" s="260">
        <v>473.60902241999997</v>
      </c>
      <c r="BB26" s="260">
        <v>404.69208497</v>
      </c>
      <c r="BC26" s="260">
        <v>417.84883866000001</v>
      </c>
      <c r="BD26" s="260">
        <v>501.72846519000001</v>
      </c>
      <c r="BE26" s="260">
        <v>448.47802826000003</v>
      </c>
      <c r="BF26" s="260">
        <v>366.38308575000002</v>
      </c>
      <c r="BG26" s="260">
        <v>365.90806662</v>
      </c>
      <c r="BH26" s="260">
        <v>408.36768802999995</v>
      </c>
      <c r="BI26" s="260">
        <v>346.51952435999999</v>
      </c>
      <c r="BJ26" s="260">
        <v>262.80912782000001</v>
      </c>
      <c r="BK26" s="260">
        <v>292.21890905999999</v>
      </c>
      <c r="BL26" s="260">
        <v>353.84551517</v>
      </c>
      <c r="BM26" s="260">
        <v>342.08945120999999</v>
      </c>
      <c r="BN26" s="260">
        <v>316.66574641</v>
      </c>
      <c r="BO26" s="260">
        <v>334.03085941999996</v>
      </c>
      <c r="BP26" s="260">
        <v>425.49765318999999</v>
      </c>
      <c r="BQ26" s="260">
        <v>413.81628326999999</v>
      </c>
      <c r="BR26" s="260">
        <f t="shared" si="10"/>
        <v>988.15387543999998</v>
      </c>
      <c r="BS26" s="260">
        <f t="shared" si="11"/>
        <v>1173.34479588</v>
      </c>
      <c r="BT26" s="260">
        <f t="shared" si="0"/>
        <v>730.44891705999999</v>
      </c>
      <c r="BU26" s="260">
        <f t="shared" si="1"/>
        <v>817.68540752000001</v>
      </c>
      <c r="BV26" s="260">
        <f t="shared" si="2"/>
        <v>898.03904575000001</v>
      </c>
      <c r="BW26" s="260">
        <f t="shared" si="3"/>
        <v>1094.9460577699999</v>
      </c>
      <c r="BX26" s="252">
        <f t="shared" si="4"/>
        <v>1069.8382855</v>
      </c>
      <c r="BY26" s="252">
        <f t="shared" si="5"/>
        <v>1073.62699363</v>
      </c>
      <c r="BZ26" s="252">
        <f t="shared" si="12"/>
        <v>1585.13634071</v>
      </c>
      <c r="CA26" s="252">
        <f t="shared" si="7"/>
        <v>1734.4384178600001</v>
      </c>
      <c r="CB26" s="252">
        <f t="shared" si="8"/>
        <v>1383.6044068299998</v>
      </c>
      <c r="CC26" s="252">
        <f t="shared" si="9"/>
        <v>1304.81962185</v>
      </c>
    </row>
    <row r="27" spans="1:312" ht="35" customHeight="1">
      <c r="A27" s="169"/>
      <c r="B27" s="471" t="str">
        <f>IF('1'!A1=1,D27,F27)</f>
        <v>Industrial goods</v>
      </c>
      <c r="C27" s="467"/>
      <c r="D27" s="172" t="s">
        <v>5</v>
      </c>
      <c r="E27" s="171"/>
      <c r="F27" s="177" t="s">
        <v>126</v>
      </c>
      <c r="G27" s="258">
        <v>15.92194639</v>
      </c>
      <c r="H27" s="259">
        <v>23.16284692</v>
      </c>
      <c r="I27" s="259">
        <v>27.565539279999999</v>
      </c>
      <c r="J27" s="259">
        <v>22.02701708</v>
      </c>
      <c r="K27" s="259">
        <v>20.814737529999999</v>
      </c>
      <c r="L27" s="259">
        <v>28.786335009999998</v>
      </c>
      <c r="M27" s="259">
        <v>32.944677560000002</v>
      </c>
      <c r="N27" s="259">
        <v>21.874545080000001</v>
      </c>
      <c r="O27" s="259">
        <v>15.4421473</v>
      </c>
      <c r="P27" s="259">
        <v>21.7297954</v>
      </c>
      <c r="Q27" s="259">
        <v>22.183029390000002</v>
      </c>
      <c r="R27" s="259">
        <v>23.335283669999999</v>
      </c>
      <c r="S27" s="259">
        <v>18.377273479999999</v>
      </c>
      <c r="T27" s="259">
        <v>19.676291460000002</v>
      </c>
      <c r="U27" s="259">
        <v>26.1243482</v>
      </c>
      <c r="V27" s="259">
        <v>21.272581819999999</v>
      </c>
      <c r="W27" s="259">
        <v>20.846024880000002</v>
      </c>
      <c r="X27" s="259">
        <v>28.8688535</v>
      </c>
      <c r="Y27" s="259">
        <v>34.16181503</v>
      </c>
      <c r="Z27" s="259">
        <v>28.61138858</v>
      </c>
      <c r="AA27" s="260">
        <v>27.181601109999999</v>
      </c>
      <c r="AB27" s="260">
        <v>38.246631270000002</v>
      </c>
      <c r="AC27" s="260">
        <v>38.355964329999999</v>
      </c>
      <c r="AD27" s="260">
        <v>33.223146509999999</v>
      </c>
      <c r="AE27" s="260">
        <v>34.496455060000002</v>
      </c>
      <c r="AF27" s="260">
        <v>41.267115169999997</v>
      </c>
      <c r="AG27" s="260">
        <v>44.990828659999998</v>
      </c>
      <c r="AH27" s="260">
        <v>37.379237119999999</v>
      </c>
      <c r="AI27" s="260">
        <v>40.705119199999999</v>
      </c>
      <c r="AJ27" s="260">
        <v>49.983714589999998</v>
      </c>
      <c r="AK27" s="260">
        <v>58.218857049999997</v>
      </c>
      <c r="AL27" s="260">
        <v>54.562073550000001</v>
      </c>
      <c r="AM27" s="260">
        <v>59.979510269999999</v>
      </c>
      <c r="AN27" s="260">
        <v>71.081698729999999</v>
      </c>
      <c r="AO27" s="260">
        <v>80.38129868</v>
      </c>
      <c r="AP27" s="260">
        <v>72.793282210000001</v>
      </c>
      <c r="AQ27" s="260">
        <v>84.713799399999999</v>
      </c>
      <c r="AR27" s="260">
        <v>91.24718197</v>
      </c>
      <c r="AS27" s="260">
        <v>90.818011200000001</v>
      </c>
      <c r="AT27" s="260">
        <v>78.616121399999997</v>
      </c>
      <c r="AU27" s="260">
        <v>90.851310060000003</v>
      </c>
      <c r="AV27" s="260">
        <v>85.447289209999994</v>
      </c>
      <c r="AW27" s="260">
        <v>104.36153530999999</v>
      </c>
      <c r="AX27" s="260">
        <v>92.929634100000001</v>
      </c>
      <c r="AY27" s="260">
        <v>112.01814156</v>
      </c>
      <c r="AZ27" s="260">
        <v>129.7294862</v>
      </c>
      <c r="BA27" s="260">
        <v>137.24356312</v>
      </c>
      <c r="BB27" s="260">
        <v>124.19827599</v>
      </c>
      <c r="BC27" s="260">
        <v>114.59438172999999</v>
      </c>
      <c r="BD27" s="260">
        <v>101.62273508</v>
      </c>
      <c r="BE27" s="260">
        <v>85.319071519999994</v>
      </c>
      <c r="BF27" s="260">
        <v>86.472604230000002</v>
      </c>
      <c r="BG27" s="260">
        <v>106.18613425999999</v>
      </c>
      <c r="BH27" s="260">
        <v>97.991800720000001</v>
      </c>
      <c r="BI27" s="260">
        <v>97.660190249999999</v>
      </c>
      <c r="BJ27" s="260">
        <v>86.615563879999996</v>
      </c>
      <c r="BK27" s="260">
        <v>99.865195119999996</v>
      </c>
      <c r="BL27" s="260">
        <v>108.74284806</v>
      </c>
      <c r="BM27" s="260">
        <v>105.25081177000001</v>
      </c>
      <c r="BN27" s="260">
        <v>99.688746620000003</v>
      </c>
      <c r="BO27" s="260">
        <v>112.00687453</v>
      </c>
      <c r="BP27" s="260">
        <v>126.93848092</v>
      </c>
      <c r="BQ27" s="260">
        <v>132.77310297000002</v>
      </c>
      <c r="BR27" s="260">
        <f t="shared" si="10"/>
        <v>313.85885495000002</v>
      </c>
      <c r="BS27" s="260">
        <f t="shared" si="11"/>
        <v>371.71845842000005</v>
      </c>
      <c r="BT27" s="260">
        <f t="shared" si="0"/>
        <v>137.00734322</v>
      </c>
      <c r="BU27" s="260">
        <f t="shared" si="1"/>
        <v>158.13363601</v>
      </c>
      <c r="BV27" s="260">
        <f t="shared" si="2"/>
        <v>203.46976438999999</v>
      </c>
      <c r="BW27" s="260">
        <f t="shared" si="3"/>
        <v>284.23578988999998</v>
      </c>
      <c r="BX27" s="252">
        <f t="shared" si="4"/>
        <v>345.39511397000001</v>
      </c>
      <c r="BY27" s="252">
        <f t="shared" si="5"/>
        <v>373.58976867999996</v>
      </c>
      <c r="BZ27" s="252">
        <f t="shared" si="12"/>
        <v>503.18946686999999</v>
      </c>
      <c r="CA27" s="252">
        <f t="shared" si="7"/>
        <v>388.00879255999996</v>
      </c>
      <c r="CB27" s="252">
        <f t="shared" si="8"/>
        <v>388.45368910999991</v>
      </c>
      <c r="CC27" s="252">
        <f t="shared" si="9"/>
        <v>413.54760157000004</v>
      </c>
    </row>
    <row r="28" spans="1:312" ht="35" customHeight="1">
      <c r="A28" s="169"/>
      <c r="B28" s="471" t="str">
        <f>IF('1'!A1=1,D28,F28)</f>
        <v>Ferrrous and nonferrous metals</v>
      </c>
      <c r="C28" s="467"/>
      <c r="D28" s="172" t="s">
        <v>6</v>
      </c>
      <c r="E28" s="171"/>
      <c r="F28" s="171" t="s">
        <v>127</v>
      </c>
      <c r="G28" s="258">
        <v>678.38150032999999</v>
      </c>
      <c r="H28" s="259">
        <v>1169.3654242600001</v>
      </c>
      <c r="I28" s="259">
        <v>912.60312662000001</v>
      </c>
      <c r="J28" s="259">
        <v>1179.1640552599999</v>
      </c>
      <c r="K28" s="259">
        <v>1385.05995863</v>
      </c>
      <c r="L28" s="259">
        <v>1811.8374832899999</v>
      </c>
      <c r="M28" s="259">
        <v>1199.4172541600001</v>
      </c>
      <c r="N28" s="259">
        <v>1094.0891480099999</v>
      </c>
      <c r="O28" s="259">
        <v>828.28116815999999</v>
      </c>
      <c r="P28" s="259">
        <v>1130.4124207699999</v>
      </c>
      <c r="Q28" s="259">
        <v>764.96094989000005</v>
      </c>
      <c r="R28" s="259">
        <v>849.76437475</v>
      </c>
      <c r="S28" s="259">
        <v>1023.77433675</v>
      </c>
      <c r="T28" s="259">
        <v>1006.8119438</v>
      </c>
      <c r="U28" s="259">
        <v>964.68621300999996</v>
      </c>
      <c r="V28" s="259">
        <v>1084.8347724800001</v>
      </c>
      <c r="W28" s="259">
        <v>1191.6087220300001</v>
      </c>
      <c r="X28" s="259">
        <v>1177.2535406</v>
      </c>
      <c r="Y28" s="259">
        <v>866.67041174999997</v>
      </c>
      <c r="Z28" s="259">
        <v>808.77868143000001</v>
      </c>
      <c r="AA28" s="259">
        <v>724.57375609999997</v>
      </c>
      <c r="AB28" s="259">
        <v>676.75684709999996</v>
      </c>
      <c r="AC28" s="259">
        <v>700.67614849999995</v>
      </c>
      <c r="AD28" s="259">
        <v>588.63358668000001</v>
      </c>
      <c r="AE28" s="260">
        <v>578.19314351000003</v>
      </c>
      <c r="AF28" s="260">
        <v>754.39872212</v>
      </c>
      <c r="AG28" s="260">
        <v>721.50875456999995</v>
      </c>
      <c r="AH28" s="260">
        <v>727.54052756999999</v>
      </c>
      <c r="AI28" s="260">
        <v>768.25261331000002</v>
      </c>
      <c r="AJ28" s="260">
        <v>763.30006413000001</v>
      </c>
      <c r="AK28" s="260">
        <v>832.26500209000005</v>
      </c>
      <c r="AL28" s="260">
        <v>1015.0048339799999</v>
      </c>
      <c r="AM28" s="260">
        <v>1041.99155092</v>
      </c>
      <c r="AN28" s="260">
        <v>1106.8104512100001</v>
      </c>
      <c r="AO28" s="260">
        <v>925.08064932000002</v>
      </c>
      <c r="AP28" s="260">
        <v>933.39848936999999</v>
      </c>
      <c r="AQ28" s="260">
        <v>857.70402712999999</v>
      </c>
      <c r="AR28" s="260">
        <v>968.37386945000003</v>
      </c>
      <c r="AS28" s="260">
        <v>872.47980070999995</v>
      </c>
      <c r="AT28" s="260">
        <v>748.33099253</v>
      </c>
      <c r="AU28" s="260">
        <v>776.34241863</v>
      </c>
      <c r="AV28" s="260">
        <v>663.12399419999997</v>
      </c>
      <c r="AW28" s="260">
        <v>589.62727009000002</v>
      </c>
      <c r="AX28" s="260">
        <v>788.81455031999997</v>
      </c>
      <c r="AY28" s="260">
        <v>1050.3821168100001</v>
      </c>
      <c r="AZ28" s="260">
        <v>1559.75112893</v>
      </c>
      <c r="BA28" s="260">
        <v>2142.9954286900002</v>
      </c>
      <c r="BB28" s="260">
        <v>1470.7834981000001</v>
      </c>
      <c r="BC28" s="260">
        <v>1246.4372500300001</v>
      </c>
      <c r="BD28" s="260">
        <v>939.11400979999996</v>
      </c>
      <c r="BE28" s="260">
        <v>714.63430693999999</v>
      </c>
      <c r="BF28" s="260">
        <v>658.48968353999999</v>
      </c>
      <c r="BG28" s="260">
        <v>725.07798638999998</v>
      </c>
      <c r="BH28" s="260">
        <v>960.79225519000011</v>
      </c>
      <c r="BI28" s="260">
        <v>705.49290246999999</v>
      </c>
      <c r="BJ28" s="260">
        <v>616.49020436000001</v>
      </c>
      <c r="BK28" s="260">
        <v>753.18315580000001</v>
      </c>
      <c r="BL28" s="260">
        <v>699.11473173000002</v>
      </c>
      <c r="BM28" s="260">
        <v>783.41450949</v>
      </c>
      <c r="BN28" s="260">
        <v>612.83720750999998</v>
      </c>
      <c r="BO28" s="260">
        <v>681.45027134999998</v>
      </c>
      <c r="BP28" s="260">
        <v>818.01231851</v>
      </c>
      <c r="BQ28" s="260">
        <v>758.92664560999992</v>
      </c>
      <c r="BR28" s="260">
        <f t="shared" si="10"/>
        <v>2235.71239702</v>
      </c>
      <c r="BS28" s="260">
        <f t="shared" si="11"/>
        <v>2258.3892354700001</v>
      </c>
      <c r="BT28" s="260">
        <f t="shared" si="0"/>
        <v>2690.6403383799998</v>
      </c>
      <c r="BU28" s="260">
        <f t="shared" si="1"/>
        <v>2781.6411477699999</v>
      </c>
      <c r="BV28" s="260">
        <f t="shared" si="2"/>
        <v>3378.8225135100001</v>
      </c>
      <c r="BW28" s="260">
        <f t="shared" si="3"/>
        <v>4007.2811408199996</v>
      </c>
      <c r="BX28" s="252">
        <f t="shared" si="4"/>
        <v>3446.8886898199999</v>
      </c>
      <c r="BY28" s="252">
        <f t="shared" si="5"/>
        <v>2817.9082332399998</v>
      </c>
      <c r="BZ28" s="252">
        <f t="shared" si="12"/>
        <v>6223.912172530001</v>
      </c>
      <c r="CA28" s="252">
        <f t="shared" si="7"/>
        <v>3558.6752503100001</v>
      </c>
      <c r="CB28" s="252">
        <f t="shared" si="8"/>
        <v>3007.8533484100003</v>
      </c>
      <c r="CC28" s="252">
        <f t="shared" si="9"/>
        <v>2848.5496045300001</v>
      </c>
    </row>
    <row r="29" spans="1:312" ht="30" customHeight="1">
      <c r="A29" s="275">
        <v>7202</v>
      </c>
      <c r="B29" s="476" t="str">
        <f>IF('1'!A1=1,D29,F29)</f>
        <v>ferro-alloys</v>
      </c>
      <c r="C29" s="466">
        <v>7202</v>
      </c>
      <c r="D29" s="176" t="s">
        <v>43</v>
      </c>
      <c r="E29" s="173">
        <v>7202</v>
      </c>
      <c r="F29" s="205" t="s">
        <v>128</v>
      </c>
      <c r="G29" s="256">
        <v>76.337436839999995</v>
      </c>
      <c r="H29" s="257">
        <v>80.136279389999999</v>
      </c>
      <c r="I29" s="257">
        <v>51.860217169999999</v>
      </c>
      <c r="J29" s="257">
        <v>71.836262430000005</v>
      </c>
      <c r="K29" s="257">
        <v>73.425797470000006</v>
      </c>
      <c r="L29" s="257">
        <v>74.98672105</v>
      </c>
      <c r="M29" s="257">
        <v>53.392905900000002</v>
      </c>
      <c r="N29" s="257">
        <v>47.081633969999999</v>
      </c>
      <c r="O29" s="257">
        <v>56.446528909999998</v>
      </c>
      <c r="P29" s="257">
        <v>41.763722639999997</v>
      </c>
      <c r="Q29" s="257">
        <v>30.180653469999999</v>
      </c>
      <c r="R29" s="257">
        <v>45.689754780000001</v>
      </c>
      <c r="S29" s="257">
        <v>32.004709099999999</v>
      </c>
      <c r="T29" s="257">
        <v>45.561268669999997</v>
      </c>
      <c r="U29" s="257">
        <v>42.462201839999999</v>
      </c>
      <c r="V29" s="257">
        <v>58.902078029999998</v>
      </c>
      <c r="W29" s="257">
        <v>69.440760769999997</v>
      </c>
      <c r="X29" s="257">
        <v>60.22737729</v>
      </c>
      <c r="Y29" s="257">
        <v>69.607343049999997</v>
      </c>
      <c r="Z29" s="257">
        <v>73.581485290000003</v>
      </c>
      <c r="AA29" s="257">
        <v>65.230439279999999</v>
      </c>
      <c r="AB29" s="257">
        <v>65.838526160000001</v>
      </c>
      <c r="AC29" s="257">
        <v>42.393065030000002</v>
      </c>
      <c r="AD29" s="257">
        <v>40.77724499</v>
      </c>
      <c r="AE29" s="257">
        <v>39.487628899999997</v>
      </c>
      <c r="AF29" s="257">
        <v>55.456209440000002</v>
      </c>
      <c r="AG29" s="257">
        <v>50.92396565</v>
      </c>
      <c r="AH29" s="257">
        <v>63.392140779999998</v>
      </c>
      <c r="AI29" s="257">
        <v>106.35318273999999</v>
      </c>
      <c r="AJ29" s="257">
        <v>126.11209592</v>
      </c>
      <c r="AK29" s="257">
        <v>113.5370144</v>
      </c>
      <c r="AL29" s="257">
        <v>125.34917765</v>
      </c>
      <c r="AM29" s="257">
        <v>130.0491639</v>
      </c>
      <c r="AN29" s="257">
        <v>121.62552572</v>
      </c>
      <c r="AO29" s="257">
        <v>82.730024850000007</v>
      </c>
      <c r="AP29" s="257">
        <v>102.99242589000001</v>
      </c>
      <c r="AQ29" s="257">
        <v>117.06794155</v>
      </c>
      <c r="AR29" s="257">
        <v>103.65503738</v>
      </c>
      <c r="AS29" s="257">
        <v>82.488091019999999</v>
      </c>
      <c r="AT29" s="257">
        <v>68.450797620000003</v>
      </c>
      <c r="AU29" s="257">
        <v>79.875347250000004</v>
      </c>
      <c r="AV29" s="257">
        <v>88.385113509999996</v>
      </c>
      <c r="AW29" s="257">
        <v>44.020815489999997</v>
      </c>
      <c r="AX29" s="257">
        <v>67.352213320000004</v>
      </c>
      <c r="AY29" s="257">
        <v>76.071304350000005</v>
      </c>
      <c r="AZ29" s="257">
        <v>120.76615955</v>
      </c>
      <c r="BA29" s="257">
        <v>163.02354578999999</v>
      </c>
      <c r="BB29" s="257">
        <v>115.51049356</v>
      </c>
      <c r="BC29" s="257">
        <v>236.92299308</v>
      </c>
      <c r="BD29" s="257">
        <v>76.719706860000002</v>
      </c>
      <c r="BE29" s="257">
        <v>66.415863999999999</v>
      </c>
      <c r="BF29" s="257">
        <v>39</v>
      </c>
      <c r="BG29" s="257">
        <v>102.91540658</v>
      </c>
      <c r="BH29" s="257">
        <v>84.543057829999995</v>
      </c>
      <c r="BI29" s="257">
        <v>23.03290239</v>
      </c>
      <c r="BJ29" s="257">
        <v>8.1523328800000012</v>
      </c>
      <c r="BK29" s="257">
        <v>2.0082855899999998</v>
      </c>
      <c r="BL29" s="257">
        <v>15.56116712</v>
      </c>
      <c r="BM29" s="257">
        <v>26.165687810000001</v>
      </c>
      <c r="BN29" s="257">
        <v>16.123214170000001</v>
      </c>
      <c r="BO29" s="257">
        <v>17.247694209999999</v>
      </c>
      <c r="BP29" s="257">
        <v>12.83426742</v>
      </c>
      <c r="BQ29" s="257">
        <v>16.17806582</v>
      </c>
      <c r="BR29" s="263">
        <f t="shared" si="10"/>
        <v>43.735140520000002</v>
      </c>
      <c r="BS29" s="263">
        <f t="shared" si="11"/>
        <v>46.260027449999995</v>
      </c>
      <c r="BT29" s="263">
        <f t="shared" si="0"/>
        <v>214.23927545999999</v>
      </c>
      <c r="BU29" s="263">
        <f t="shared" si="1"/>
        <v>209.25994477</v>
      </c>
      <c r="BV29" s="263">
        <f t="shared" si="2"/>
        <v>471.35147071</v>
      </c>
      <c r="BW29" s="263">
        <f t="shared" si="3"/>
        <v>437.39714035999998</v>
      </c>
      <c r="BX29" s="251">
        <f t="shared" si="4"/>
        <v>371.66186757000003</v>
      </c>
      <c r="BY29" s="251">
        <f t="shared" si="5"/>
        <v>279.63348956999999</v>
      </c>
      <c r="BZ29" s="251">
        <f t="shared" si="12"/>
        <v>475.37150324999993</v>
      </c>
      <c r="CA29" s="251">
        <f t="shared" si="7"/>
        <v>419.05856394</v>
      </c>
      <c r="CB29" s="251">
        <f t="shared" si="8"/>
        <v>218.64369967999997</v>
      </c>
      <c r="CC29" s="251">
        <f t="shared" si="9"/>
        <v>59.858354689999999</v>
      </c>
    </row>
    <row r="30" spans="1:312" ht="30" customHeight="1">
      <c r="A30" s="275">
        <v>7207</v>
      </c>
      <c r="B30" s="476" t="str">
        <f>IF('1'!A1=1,D30,F30)</f>
        <v>semi-finished products of carbon steel</v>
      </c>
      <c r="C30" s="466">
        <v>7207</v>
      </c>
      <c r="D30" s="176" t="s">
        <v>44</v>
      </c>
      <c r="E30" s="173">
        <v>7207</v>
      </c>
      <c r="F30" s="204" t="s">
        <v>129</v>
      </c>
      <c r="G30" s="256">
        <v>233.57628450999999</v>
      </c>
      <c r="H30" s="257">
        <v>513.53180167000005</v>
      </c>
      <c r="I30" s="257">
        <v>378.93407989000002</v>
      </c>
      <c r="J30" s="257">
        <v>408.24594352999998</v>
      </c>
      <c r="K30" s="257">
        <v>440.24446289000002</v>
      </c>
      <c r="L30" s="257">
        <v>724.67304178999996</v>
      </c>
      <c r="M30" s="257">
        <v>476.01110943999998</v>
      </c>
      <c r="N30" s="257">
        <v>506.83436349999999</v>
      </c>
      <c r="O30" s="257">
        <v>300.26320061000001</v>
      </c>
      <c r="P30" s="257">
        <v>514.02715814999999</v>
      </c>
      <c r="Q30" s="257">
        <v>320.44751844000001</v>
      </c>
      <c r="R30" s="257">
        <v>351.00054060000002</v>
      </c>
      <c r="S30" s="257">
        <v>492.90622567000003</v>
      </c>
      <c r="T30" s="257">
        <v>456.40999133999998</v>
      </c>
      <c r="U30" s="257">
        <v>424.31559761</v>
      </c>
      <c r="V30" s="257">
        <v>466.16920438</v>
      </c>
      <c r="W30" s="257">
        <v>507.49418247</v>
      </c>
      <c r="X30" s="257">
        <v>503.67223192</v>
      </c>
      <c r="Y30" s="257">
        <v>287.82050667999999</v>
      </c>
      <c r="Z30" s="257">
        <v>256.21645933000002</v>
      </c>
      <c r="AA30" s="257">
        <v>176.35218954000001</v>
      </c>
      <c r="AB30" s="257">
        <v>155.46314638000001</v>
      </c>
      <c r="AC30" s="257">
        <v>184.42113938</v>
      </c>
      <c r="AD30" s="257">
        <v>189.67211478999999</v>
      </c>
      <c r="AE30" s="257">
        <v>180.68317994</v>
      </c>
      <c r="AF30" s="257">
        <v>243.06446521000001</v>
      </c>
      <c r="AG30" s="257">
        <v>192.54807274999999</v>
      </c>
      <c r="AH30" s="257">
        <v>148.23153249999999</v>
      </c>
      <c r="AI30" s="257">
        <v>197.84348019999999</v>
      </c>
      <c r="AJ30" s="257">
        <v>208.15424196000001</v>
      </c>
      <c r="AK30" s="257">
        <v>167.06175293000001</v>
      </c>
      <c r="AL30" s="257">
        <v>379.90284424999999</v>
      </c>
      <c r="AM30" s="257">
        <v>336.83480585000001</v>
      </c>
      <c r="AN30" s="257">
        <v>400.53329671</v>
      </c>
      <c r="AO30" s="257">
        <v>295.25379042999998</v>
      </c>
      <c r="AP30" s="257">
        <v>281.31166199</v>
      </c>
      <c r="AQ30" s="257">
        <v>270.28111138000003</v>
      </c>
      <c r="AR30" s="257">
        <v>373.55019298000002</v>
      </c>
      <c r="AS30" s="257">
        <v>272.57210043999999</v>
      </c>
      <c r="AT30" s="257">
        <v>284.84210555999999</v>
      </c>
      <c r="AU30" s="257">
        <v>276.14611475999999</v>
      </c>
      <c r="AV30" s="257">
        <v>196.16045839</v>
      </c>
      <c r="AW30" s="257">
        <v>200.70425578000001</v>
      </c>
      <c r="AX30" s="257">
        <v>277.29848857000002</v>
      </c>
      <c r="AY30" s="257">
        <v>345.22125684999997</v>
      </c>
      <c r="AZ30" s="257">
        <v>423.43082332</v>
      </c>
      <c r="BA30" s="257">
        <v>628.50800297000001</v>
      </c>
      <c r="BB30" s="257">
        <v>369.52399585000001</v>
      </c>
      <c r="BC30" s="257">
        <v>243.58634270000002</v>
      </c>
      <c r="BD30" s="257">
        <v>196.75642039000002</v>
      </c>
      <c r="BE30" s="257">
        <v>131.06495544000001</v>
      </c>
      <c r="BF30" s="257">
        <v>131.27305181</v>
      </c>
      <c r="BG30" s="257">
        <v>82.258150739999991</v>
      </c>
      <c r="BH30" s="257">
        <v>177.39234095</v>
      </c>
      <c r="BI30" s="257">
        <v>144.03682140000001</v>
      </c>
      <c r="BJ30" s="257">
        <v>101.82929337</v>
      </c>
      <c r="BK30" s="257">
        <v>170.24876429</v>
      </c>
      <c r="BL30" s="257">
        <v>135.02052644</v>
      </c>
      <c r="BM30" s="257">
        <v>121.0257586</v>
      </c>
      <c r="BN30" s="257">
        <v>117.87681461</v>
      </c>
      <c r="BO30" s="257">
        <v>94.273266379999995</v>
      </c>
      <c r="BP30" s="257">
        <v>122.73394671000001</v>
      </c>
      <c r="BQ30" s="257">
        <v>83.511063440000001</v>
      </c>
      <c r="BR30" s="263">
        <f t="shared" si="10"/>
        <v>426.29504932999998</v>
      </c>
      <c r="BS30" s="263">
        <f t="shared" si="11"/>
        <v>300.51827652999998</v>
      </c>
      <c r="BT30" s="263">
        <f t="shared" si="0"/>
        <v>705.90859009000008</v>
      </c>
      <c r="BU30" s="263">
        <f t="shared" si="1"/>
        <v>764.52725039999996</v>
      </c>
      <c r="BV30" s="263">
        <f t="shared" si="2"/>
        <v>952.96231934000002</v>
      </c>
      <c r="BW30" s="263">
        <f t="shared" si="3"/>
        <v>1313.9335549800001</v>
      </c>
      <c r="BX30" s="251">
        <f t="shared" si="4"/>
        <v>1201.24551036</v>
      </c>
      <c r="BY30" s="251">
        <f t="shared" si="5"/>
        <v>950.30931750000002</v>
      </c>
      <c r="BZ30" s="251">
        <f t="shared" si="12"/>
        <v>1766.6840789900002</v>
      </c>
      <c r="CA30" s="251">
        <f t="shared" si="7"/>
        <v>702.68077033999998</v>
      </c>
      <c r="CB30" s="251">
        <f t="shared" si="8"/>
        <v>505.51660645999999</v>
      </c>
      <c r="CC30" s="251">
        <f t="shared" si="9"/>
        <v>544.17186393999998</v>
      </c>
    </row>
    <row r="31" spans="1:312" ht="30" customHeight="1">
      <c r="A31" s="275">
        <v>7208</v>
      </c>
      <c r="B31" s="476" t="str">
        <f>IF('1'!A1=1,D31,F31)</f>
        <v>flat-rolled products of carbon steel</v>
      </c>
      <c r="C31" s="466">
        <v>7208</v>
      </c>
      <c r="D31" s="176" t="s">
        <v>54</v>
      </c>
      <c r="E31" s="173">
        <v>7208</v>
      </c>
      <c r="F31" s="204" t="s">
        <v>130</v>
      </c>
      <c r="G31" s="256">
        <v>101.18099487000001</v>
      </c>
      <c r="H31" s="257">
        <v>225.54492834000001</v>
      </c>
      <c r="I31" s="257">
        <v>199.55202344</v>
      </c>
      <c r="J31" s="257">
        <v>286.91680036000002</v>
      </c>
      <c r="K31" s="257">
        <v>386.96101983</v>
      </c>
      <c r="L31" s="257">
        <v>448.10178443000001</v>
      </c>
      <c r="M31" s="257">
        <v>299.50708932999999</v>
      </c>
      <c r="N31" s="257">
        <v>170.37559352</v>
      </c>
      <c r="O31" s="257">
        <v>202.62829667</v>
      </c>
      <c r="P31" s="257">
        <v>244.14650198999999</v>
      </c>
      <c r="Q31" s="257">
        <v>169.16515043000001</v>
      </c>
      <c r="R31" s="257">
        <v>186.28615099999999</v>
      </c>
      <c r="S31" s="257">
        <v>201.86084127999999</v>
      </c>
      <c r="T31" s="257">
        <v>218.43544502</v>
      </c>
      <c r="U31" s="257">
        <v>209.45844262</v>
      </c>
      <c r="V31" s="257">
        <v>215.97989835999999</v>
      </c>
      <c r="W31" s="257">
        <v>252.67548210000001</v>
      </c>
      <c r="X31" s="257">
        <v>274.12581484999998</v>
      </c>
      <c r="Y31" s="257">
        <v>224.26180285000001</v>
      </c>
      <c r="Z31" s="257">
        <v>170.85264835999999</v>
      </c>
      <c r="AA31" s="257">
        <v>219.04791362</v>
      </c>
      <c r="AB31" s="257">
        <v>198.25145795</v>
      </c>
      <c r="AC31" s="257">
        <v>168.78988677000001</v>
      </c>
      <c r="AD31" s="257">
        <v>115.61024293</v>
      </c>
      <c r="AE31" s="257">
        <v>129.34904531000001</v>
      </c>
      <c r="AF31" s="257">
        <v>185.49959179000001</v>
      </c>
      <c r="AG31" s="257">
        <v>214.43518237000001</v>
      </c>
      <c r="AH31" s="257">
        <v>210.71327192000001</v>
      </c>
      <c r="AI31" s="257">
        <v>206.84879290000001</v>
      </c>
      <c r="AJ31" s="257">
        <v>167.29607602999999</v>
      </c>
      <c r="AK31" s="257">
        <v>195.21912925000001</v>
      </c>
      <c r="AL31" s="257">
        <v>128.84573721000001</v>
      </c>
      <c r="AM31" s="257">
        <v>138.99441019</v>
      </c>
      <c r="AN31" s="257">
        <v>171.94209903999999</v>
      </c>
      <c r="AO31" s="257">
        <v>186.03633205</v>
      </c>
      <c r="AP31" s="257">
        <v>166.53651309</v>
      </c>
      <c r="AQ31" s="257">
        <v>133.09581883000001</v>
      </c>
      <c r="AR31" s="257">
        <v>137.91613003000001</v>
      </c>
      <c r="AS31" s="257">
        <v>144.14412354000001</v>
      </c>
      <c r="AT31" s="257">
        <v>107.72842642000001</v>
      </c>
      <c r="AU31" s="257">
        <v>114.41089393999999</v>
      </c>
      <c r="AV31" s="257">
        <v>101.38614793000001</v>
      </c>
      <c r="AW31" s="257">
        <v>74.015811400000004</v>
      </c>
      <c r="AX31" s="257">
        <v>106.2765181</v>
      </c>
      <c r="AY31" s="257">
        <v>138.83600702000001</v>
      </c>
      <c r="AZ31" s="257">
        <v>322.92783091000001</v>
      </c>
      <c r="BA31" s="257">
        <v>526.16262267000002</v>
      </c>
      <c r="BB31" s="257">
        <v>279.99072174999998</v>
      </c>
      <c r="BC31" s="257">
        <v>261.51411465000001</v>
      </c>
      <c r="BD31" s="257">
        <v>97.431808570000001</v>
      </c>
      <c r="BE31" s="257">
        <v>58.105534230000004</v>
      </c>
      <c r="BF31" s="257">
        <v>68.500097850000003</v>
      </c>
      <c r="BG31" s="257">
        <v>46.642912150000001</v>
      </c>
      <c r="BH31" s="257">
        <v>139.26222724000002</v>
      </c>
      <c r="BI31" s="257">
        <v>141.66567376</v>
      </c>
      <c r="BJ31" s="257">
        <v>148.26669057000001</v>
      </c>
      <c r="BK31" s="257">
        <v>178.61329977000003</v>
      </c>
      <c r="BL31" s="257">
        <v>182.75651676000001</v>
      </c>
      <c r="BM31" s="257">
        <v>203.54041556999999</v>
      </c>
      <c r="BN31" s="257">
        <v>125.74462379000001</v>
      </c>
      <c r="BO31" s="257">
        <v>158.79354670000001</v>
      </c>
      <c r="BP31" s="257">
        <v>194.40479802000002</v>
      </c>
      <c r="BQ31" s="257">
        <v>164.34138546</v>
      </c>
      <c r="BR31" s="263">
        <f t="shared" si="10"/>
        <v>564.91023210000003</v>
      </c>
      <c r="BS31" s="263">
        <f t="shared" si="11"/>
        <v>517.53973017999999</v>
      </c>
      <c r="BT31" s="263">
        <f t="shared" si="0"/>
        <v>701.69950127000004</v>
      </c>
      <c r="BU31" s="263">
        <f t="shared" si="1"/>
        <v>739.99709139000004</v>
      </c>
      <c r="BV31" s="263">
        <f t="shared" si="2"/>
        <v>698.20973539000011</v>
      </c>
      <c r="BW31" s="263">
        <f t="shared" si="3"/>
        <v>663.50935436999998</v>
      </c>
      <c r="BX31" s="251">
        <f t="shared" si="4"/>
        <v>522.88449882000009</v>
      </c>
      <c r="BY31" s="251">
        <f t="shared" si="5"/>
        <v>396.08937136999998</v>
      </c>
      <c r="BZ31" s="251">
        <f t="shared" si="12"/>
        <v>1267.9171823500001</v>
      </c>
      <c r="CA31" s="251">
        <f t="shared" si="7"/>
        <v>485.55155530000002</v>
      </c>
      <c r="CB31" s="251">
        <f t="shared" si="8"/>
        <v>475.83750372000009</v>
      </c>
      <c r="CC31" s="251">
        <f t="shared" si="9"/>
        <v>690.65485589000002</v>
      </c>
      <c r="KW31" s="129" t="s">
        <v>227</v>
      </c>
      <c r="KX31" s="151" t="s">
        <v>228</v>
      </c>
    </row>
    <row r="32" spans="1:312" ht="35" customHeight="1">
      <c r="A32" s="169"/>
      <c r="B32" s="471" t="str">
        <f>IF('1'!A1=1,D32,F32)</f>
        <v>Machinery and equipment</v>
      </c>
      <c r="C32" s="467"/>
      <c r="D32" s="172" t="s">
        <v>45</v>
      </c>
      <c r="E32" s="171"/>
      <c r="F32" s="171" t="s">
        <v>131</v>
      </c>
      <c r="G32" s="258">
        <v>250.83634631999999</v>
      </c>
      <c r="H32" s="259">
        <v>266.18270431000002</v>
      </c>
      <c r="I32" s="259">
        <v>303.54734810999997</v>
      </c>
      <c r="J32" s="259">
        <v>366.14773597999999</v>
      </c>
      <c r="K32" s="259">
        <v>278.95612311000002</v>
      </c>
      <c r="L32" s="259">
        <v>238.18707368</v>
      </c>
      <c r="M32" s="259">
        <v>239.21769286</v>
      </c>
      <c r="N32" s="259">
        <v>236.59551339000001</v>
      </c>
      <c r="O32" s="259">
        <v>190.76099932</v>
      </c>
      <c r="P32" s="259">
        <v>223.13126728</v>
      </c>
      <c r="Q32" s="259">
        <v>349.07894629999998</v>
      </c>
      <c r="R32" s="259">
        <v>200.73454505000001</v>
      </c>
      <c r="S32" s="259">
        <v>161.79684283</v>
      </c>
      <c r="T32" s="259">
        <v>165.31830102999999</v>
      </c>
      <c r="U32" s="259">
        <v>201.06184081000001</v>
      </c>
      <c r="V32" s="259">
        <v>159.27951182999999</v>
      </c>
      <c r="W32" s="259">
        <v>128.99582975999999</v>
      </c>
      <c r="X32" s="259">
        <v>178.52302248999999</v>
      </c>
      <c r="Y32" s="259">
        <v>162.89487120000001</v>
      </c>
      <c r="Z32" s="259">
        <v>141.73802226000001</v>
      </c>
      <c r="AA32" s="259">
        <v>136.88957224000001</v>
      </c>
      <c r="AB32" s="259">
        <v>144.40176600000001</v>
      </c>
      <c r="AC32" s="259">
        <v>162.04918008999999</v>
      </c>
      <c r="AD32" s="259">
        <v>172.5461942</v>
      </c>
      <c r="AE32" s="259">
        <v>142.1664921</v>
      </c>
      <c r="AF32" s="259">
        <v>143.12500227999999</v>
      </c>
      <c r="AG32" s="259">
        <v>130.19433685000001</v>
      </c>
      <c r="AH32" s="259">
        <v>156.09930002999999</v>
      </c>
      <c r="AI32" s="260">
        <v>136.0692808</v>
      </c>
      <c r="AJ32" s="260">
        <v>159.2525139</v>
      </c>
      <c r="AK32" s="260">
        <v>158.95713574999999</v>
      </c>
      <c r="AL32" s="260">
        <v>212.50746144999999</v>
      </c>
      <c r="AM32" s="260">
        <v>177.11596312</v>
      </c>
      <c r="AN32" s="260">
        <v>188.78564467999999</v>
      </c>
      <c r="AO32" s="260">
        <v>181.84406150999999</v>
      </c>
      <c r="AP32" s="260">
        <v>216.35780652</v>
      </c>
      <c r="AQ32" s="260">
        <v>251.90138863000001</v>
      </c>
      <c r="AR32" s="260">
        <v>258.69347144</v>
      </c>
      <c r="AS32" s="260">
        <v>251.90961780999999</v>
      </c>
      <c r="AT32" s="260">
        <v>269.21487002999999</v>
      </c>
      <c r="AU32" s="260">
        <v>270.45751941999998</v>
      </c>
      <c r="AV32" s="260">
        <v>225.79009859000001</v>
      </c>
      <c r="AW32" s="260">
        <v>275.42013888999998</v>
      </c>
      <c r="AX32" s="260">
        <v>308.87612390999999</v>
      </c>
      <c r="AY32" s="260">
        <v>306.81104943000003</v>
      </c>
      <c r="AZ32" s="260">
        <v>343.35221313</v>
      </c>
      <c r="BA32" s="260">
        <v>328.26051378</v>
      </c>
      <c r="BB32" s="260">
        <v>358.92260741000001</v>
      </c>
      <c r="BC32" s="260">
        <v>320.35432668999999</v>
      </c>
      <c r="BD32" s="260">
        <v>372.71976203000003</v>
      </c>
      <c r="BE32" s="260">
        <v>341.27821788</v>
      </c>
      <c r="BF32" s="260">
        <v>306.85091956000002</v>
      </c>
      <c r="BG32" s="260">
        <v>337.97996959</v>
      </c>
      <c r="BH32" s="260">
        <v>382.58750517999999</v>
      </c>
      <c r="BI32" s="260">
        <v>296.47029711999994</v>
      </c>
      <c r="BJ32" s="260">
        <v>296.86788752000001</v>
      </c>
      <c r="BK32" s="260">
        <v>299.55460299999999</v>
      </c>
      <c r="BL32" s="260">
        <v>326.88478275</v>
      </c>
      <c r="BM32" s="260">
        <v>318.73101370000001</v>
      </c>
      <c r="BN32" s="260">
        <v>336.0191097</v>
      </c>
      <c r="BO32" s="260">
        <v>319.80753807000002</v>
      </c>
      <c r="BP32" s="260">
        <v>366.10983911</v>
      </c>
      <c r="BQ32" s="260">
        <v>338.94387561999997</v>
      </c>
      <c r="BR32" s="260">
        <f t="shared" si="10"/>
        <v>945.17039944999988</v>
      </c>
      <c r="BS32" s="260">
        <f t="shared" si="11"/>
        <v>1024.8612527999999</v>
      </c>
      <c r="BT32" s="436">
        <f t="shared" si="0"/>
        <v>615.88671253000007</v>
      </c>
      <c r="BU32" s="436">
        <f t="shared" si="1"/>
        <v>571.58513126000003</v>
      </c>
      <c r="BV32" s="436">
        <f t="shared" si="2"/>
        <v>666.7863918999999</v>
      </c>
      <c r="BW32" s="436">
        <f t="shared" si="3"/>
        <v>764.10347582999998</v>
      </c>
      <c r="BX32" s="252">
        <f t="shared" si="4"/>
        <v>1031.7193479099999</v>
      </c>
      <c r="BY32" s="252">
        <f t="shared" si="5"/>
        <v>1080.54388081</v>
      </c>
      <c r="BZ32" s="252">
        <f t="shared" si="12"/>
        <v>1337.3463837500001</v>
      </c>
      <c r="CA32" s="252">
        <f t="shared" si="7"/>
        <v>1341.20322616</v>
      </c>
      <c r="CB32" s="252">
        <f t="shared" si="8"/>
        <v>1313.90565941</v>
      </c>
      <c r="CC32" s="252">
        <f t="shared" si="9"/>
        <v>1281.1895091499998</v>
      </c>
    </row>
    <row r="33" spans="1:82" ht="30" customHeight="1">
      <c r="A33" s="309">
        <v>84</v>
      </c>
      <c r="B33" s="476" t="str">
        <f>IF('1'!A1=1,D33,F33)</f>
        <v>mechanical machines, apparatus</v>
      </c>
      <c r="C33" s="466">
        <v>84</v>
      </c>
      <c r="D33" s="176" t="s">
        <v>60</v>
      </c>
      <c r="E33" s="173">
        <v>84</v>
      </c>
      <c r="F33" s="204" t="s">
        <v>132</v>
      </c>
      <c r="G33" s="256">
        <v>98.058803499999996</v>
      </c>
      <c r="H33" s="257">
        <v>81.154436759999996</v>
      </c>
      <c r="I33" s="257">
        <v>75.968829110000001</v>
      </c>
      <c r="J33" s="257">
        <v>110.53742505</v>
      </c>
      <c r="K33" s="257">
        <v>83.335722579999995</v>
      </c>
      <c r="L33" s="257">
        <v>77.404960720000005</v>
      </c>
      <c r="M33" s="257">
        <v>77.247503019999996</v>
      </c>
      <c r="N33" s="257">
        <v>82.073553099999998</v>
      </c>
      <c r="O33" s="257">
        <v>69.385336989999999</v>
      </c>
      <c r="P33" s="257">
        <v>71.774111759999997</v>
      </c>
      <c r="Q33" s="257">
        <v>71.022809600000002</v>
      </c>
      <c r="R33" s="257">
        <v>78.674743879999994</v>
      </c>
      <c r="S33" s="257">
        <v>74.380781799999994</v>
      </c>
      <c r="T33" s="257">
        <v>85.74558433</v>
      </c>
      <c r="U33" s="257">
        <v>94.272790909999998</v>
      </c>
      <c r="V33" s="257">
        <v>93.191756010000006</v>
      </c>
      <c r="W33" s="257">
        <v>74.419290329999995</v>
      </c>
      <c r="X33" s="257">
        <v>97.748764390000005</v>
      </c>
      <c r="Y33" s="257">
        <v>97.513512340000005</v>
      </c>
      <c r="Z33" s="257">
        <v>86.775215529999997</v>
      </c>
      <c r="AA33" s="257">
        <v>70.614375929999994</v>
      </c>
      <c r="AB33" s="257">
        <v>82.859991230000006</v>
      </c>
      <c r="AC33" s="257">
        <v>75.329718299999996</v>
      </c>
      <c r="AD33" s="257">
        <v>70.436730940000004</v>
      </c>
      <c r="AE33" s="257">
        <v>73.574438639999997</v>
      </c>
      <c r="AF33" s="257">
        <v>80.578933599999999</v>
      </c>
      <c r="AG33" s="257">
        <v>72.070742060000001</v>
      </c>
      <c r="AH33" s="257">
        <v>74.757125909999999</v>
      </c>
      <c r="AI33" s="257">
        <v>75.072361909999998</v>
      </c>
      <c r="AJ33" s="257">
        <v>94.764674049999996</v>
      </c>
      <c r="AK33" s="257">
        <v>80.23514711</v>
      </c>
      <c r="AL33" s="257">
        <v>118.56049720999999</v>
      </c>
      <c r="AM33" s="257">
        <v>96.188662019999995</v>
      </c>
      <c r="AN33" s="257">
        <v>100.3866221</v>
      </c>
      <c r="AO33" s="257">
        <v>93.212664169999996</v>
      </c>
      <c r="AP33" s="257">
        <v>113.51188238</v>
      </c>
      <c r="AQ33" s="257">
        <v>109.85110907000001</v>
      </c>
      <c r="AR33" s="257">
        <v>99.108272400000004</v>
      </c>
      <c r="AS33" s="257">
        <v>106.59064253</v>
      </c>
      <c r="AT33" s="257">
        <v>125.12845498</v>
      </c>
      <c r="AU33" s="257">
        <v>128.77749322</v>
      </c>
      <c r="AV33" s="257">
        <v>100.01371057</v>
      </c>
      <c r="AW33" s="257">
        <v>112.53433309</v>
      </c>
      <c r="AX33" s="257">
        <v>122.11297979</v>
      </c>
      <c r="AY33" s="257">
        <v>128.30687459999999</v>
      </c>
      <c r="AZ33" s="257">
        <v>137.11081242</v>
      </c>
      <c r="BA33" s="257">
        <v>135.74217221000001</v>
      </c>
      <c r="BB33" s="257">
        <v>140.43361687000001</v>
      </c>
      <c r="BC33" s="257">
        <v>124.67317876999999</v>
      </c>
      <c r="BD33" s="257">
        <v>137.47367524000001</v>
      </c>
      <c r="BE33" s="257">
        <v>141.42457455000002</v>
      </c>
      <c r="BF33" s="257">
        <v>119.9111319</v>
      </c>
      <c r="BG33" s="257">
        <v>121.95325740999999</v>
      </c>
      <c r="BH33" s="257">
        <v>115.05204955000001</v>
      </c>
      <c r="BI33" s="257">
        <v>93.621624519999997</v>
      </c>
      <c r="BJ33" s="257">
        <v>97.779277820000004</v>
      </c>
      <c r="BK33" s="257">
        <v>93.064619210000004</v>
      </c>
      <c r="BL33" s="257">
        <v>102.12814229</v>
      </c>
      <c r="BM33" s="257">
        <v>93.272670239999997</v>
      </c>
      <c r="BN33" s="257">
        <v>95.648169349999989</v>
      </c>
      <c r="BO33" s="257">
        <v>97.247144700000007</v>
      </c>
      <c r="BP33" s="257">
        <v>114.04734053999999</v>
      </c>
      <c r="BQ33" s="257">
        <v>102.00427629000001</v>
      </c>
      <c r="BR33" s="263">
        <f t="shared" si="10"/>
        <v>288.46543173999999</v>
      </c>
      <c r="BS33" s="263">
        <f t="shared" si="11"/>
        <v>313.29876152999998</v>
      </c>
      <c r="BT33" s="263">
        <f t="shared" si="0"/>
        <v>299.24081639999997</v>
      </c>
      <c r="BU33" s="263">
        <f t="shared" si="1"/>
        <v>300.98124021000001</v>
      </c>
      <c r="BV33" s="263">
        <f t="shared" si="2"/>
        <v>368.63268027999999</v>
      </c>
      <c r="BW33" s="263">
        <f t="shared" si="3"/>
        <v>403.29983067000001</v>
      </c>
      <c r="BX33" s="251">
        <f t="shared" si="4"/>
        <v>440.67847898000002</v>
      </c>
      <c r="BY33" s="251">
        <f t="shared" si="5"/>
        <v>463.43851667000001</v>
      </c>
      <c r="BZ33" s="251">
        <f t="shared" si="12"/>
        <v>541.59347610000009</v>
      </c>
      <c r="CA33" s="251">
        <f t="shared" si="7"/>
        <v>523.48256045999995</v>
      </c>
      <c r="CB33" s="251">
        <f t="shared" si="8"/>
        <v>428.4062093</v>
      </c>
      <c r="CC33" s="251">
        <f t="shared" si="9"/>
        <v>384.11360108999997</v>
      </c>
      <c r="CD33" s="251"/>
    </row>
    <row r="34" spans="1:82" ht="30" customHeight="1">
      <c r="A34" s="309">
        <v>85</v>
      </c>
      <c r="B34" s="476" t="str">
        <f>IF('1'!A1=1,D34,F34)</f>
        <v xml:space="preserve">electric machines and equipment </v>
      </c>
      <c r="C34" s="466">
        <v>85</v>
      </c>
      <c r="D34" s="176" t="s">
        <v>61</v>
      </c>
      <c r="E34" s="173">
        <v>85</v>
      </c>
      <c r="F34" s="204" t="s">
        <v>133</v>
      </c>
      <c r="G34" s="256">
        <v>121.47106852</v>
      </c>
      <c r="H34" s="257">
        <v>146.96442565000001</v>
      </c>
      <c r="I34" s="257">
        <v>178.60817528999999</v>
      </c>
      <c r="J34" s="257">
        <v>187.58524689999999</v>
      </c>
      <c r="K34" s="257">
        <v>153.73855194000001</v>
      </c>
      <c r="L34" s="257">
        <v>110.81479787000001</v>
      </c>
      <c r="M34" s="257">
        <v>122.48882906999999</v>
      </c>
      <c r="N34" s="257">
        <v>107.23979374</v>
      </c>
      <c r="O34" s="257">
        <v>21.827430840000002</v>
      </c>
      <c r="P34" s="257">
        <v>26.507280940000001</v>
      </c>
      <c r="Q34" s="257">
        <v>30.241074789999999</v>
      </c>
      <c r="R34" s="257">
        <v>38.477693969999997</v>
      </c>
      <c r="S34" s="257">
        <v>29.679065820000002</v>
      </c>
      <c r="T34" s="257">
        <v>29.69733227</v>
      </c>
      <c r="U34" s="257">
        <v>33.375322140000002</v>
      </c>
      <c r="V34" s="257">
        <v>32.036519669999997</v>
      </c>
      <c r="W34" s="257">
        <v>21.262451890000001</v>
      </c>
      <c r="X34" s="257">
        <v>27.629415680000001</v>
      </c>
      <c r="Y34" s="257">
        <v>33.258168830000002</v>
      </c>
      <c r="Z34" s="257">
        <v>29.8189055</v>
      </c>
      <c r="AA34" s="257">
        <v>27.394907610000001</v>
      </c>
      <c r="AB34" s="257">
        <v>22.311153749999999</v>
      </c>
      <c r="AC34" s="257">
        <v>33.500608929999999</v>
      </c>
      <c r="AD34" s="257">
        <v>31.022146100000001</v>
      </c>
      <c r="AE34" s="257">
        <v>30.007386310000001</v>
      </c>
      <c r="AF34" s="257">
        <v>27.853585890000002</v>
      </c>
      <c r="AG34" s="257">
        <v>29.521607540000002</v>
      </c>
      <c r="AH34" s="257">
        <v>38.923680140000002</v>
      </c>
      <c r="AI34" s="257">
        <v>35.660957529999997</v>
      </c>
      <c r="AJ34" s="257">
        <v>38.609475369999998</v>
      </c>
      <c r="AK34" s="257">
        <v>44.801170669999998</v>
      </c>
      <c r="AL34" s="257">
        <v>45.625465339999998</v>
      </c>
      <c r="AM34" s="257">
        <v>45.434341080000003</v>
      </c>
      <c r="AN34" s="257">
        <v>50.580578529999997</v>
      </c>
      <c r="AO34" s="257">
        <v>52.301828980000003</v>
      </c>
      <c r="AP34" s="257">
        <v>64.192339169999997</v>
      </c>
      <c r="AQ34" s="257">
        <v>90.804469819999994</v>
      </c>
      <c r="AR34" s="257">
        <v>103.12523929</v>
      </c>
      <c r="AS34" s="257">
        <v>96.718177670000003</v>
      </c>
      <c r="AT34" s="257">
        <v>94.55825471</v>
      </c>
      <c r="AU34" s="257">
        <v>84.108262080000003</v>
      </c>
      <c r="AV34" s="257">
        <v>63.092450620000001</v>
      </c>
      <c r="AW34" s="257">
        <v>102.14501441</v>
      </c>
      <c r="AX34" s="257">
        <v>120.41600081</v>
      </c>
      <c r="AY34" s="257">
        <v>125.66863984</v>
      </c>
      <c r="AZ34" s="257">
        <v>143.14691438</v>
      </c>
      <c r="BA34" s="257">
        <v>130.68304707999999</v>
      </c>
      <c r="BB34" s="257">
        <v>151.82951392999999</v>
      </c>
      <c r="BC34" s="257">
        <v>131.33591298000002</v>
      </c>
      <c r="BD34" s="257">
        <v>170.90015825999998</v>
      </c>
      <c r="BE34" s="257">
        <v>126.94716868</v>
      </c>
      <c r="BF34" s="257">
        <v>124.11462689999999</v>
      </c>
      <c r="BG34" s="257">
        <v>150.60350062999998</v>
      </c>
      <c r="BH34" s="257">
        <v>194.19891252999997</v>
      </c>
      <c r="BI34" s="257">
        <v>140.76990545000001</v>
      </c>
      <c r="BJ34" s="257">
        <v>135.48497731</v>
      </c>
      <c r="BK34" s="257">
        <v>137.36612607000001</v>
      </c>
      <c r="BL34" s="257">
        <v>146.98839575</v>
      </c>
      <c r="BM34" s="257">
        <v>151.53818071000001</v>
      </c>
      <c r="BN34" s="257">
        <v>136.42696767000001</v>
      </c>
      <c r="BO34" s="257">
        <v>132.85722555000001</v>
      </c>
      <c r="BP34" s="257">
        <v>157.27782809000001</v>
      </c>
      <c r="BQ34" s="257">
        <v>155.29100547000002</v>
      </c>
      <c r="BR34" s="263">
        <f t="shared" si="10"/>
        <v>435.89270253000001</v>
      </c>
      <c r="BS34" s="263">
        <f t="shared" si="11"/>
        <v>445.42605911000004</v>
      </c>
      <c r="BT34" s="263">
        <f t="shared" si="0"/>
        <v>114.22881639000001</v>
      </c>
      <c r="BU34" s="263">
        <f t="shared" si="1"/>
        <v>126.30625988000001</v>
      </c>
      <c r="BV34" s="263">
        <f t="shared" si="2"/>
        <v>164.69706891000001</v>
      </c>
      <c r="BW34" s="263">
        <f t="shared" si="3"/>
        <v>212.50908776</v>
      </c>
      <c r="BX34" s="251">
        <f t="shared" si="4"/>
        <v>385.20614148999994</v>
      </c>
      <c r="BY34" s="251">
        <f t="shared" si="5"/>
        <v>369.76172792</v>
      </c>
      <c r="BZ34" s="251">
        <f t="shared" si="12"/>
        <v>551.32811522999998</v>
      </c>
      <c r="CA34" s="251">
        <f t="shared" si="7"/>
        <v>553.29786681999997</v>
      </c>
      <c r="CB34" s="251">
        <f t="shared" si="8"/>
        <v>621.05729592</v>
      </c>
      <c r="CC34" s="251">
        <f t="shared" si="9"/>
        <v>572.31967020000002</v>
      </c>
      <c r="CD34" s="251"/>
    </row>
    <row r="35" spans="1:82" ht="30" customHeight="1">
      <c r="A35" s="311">
        <v>86</v>
      </c>
      <c r="B35" s="477" t="str">
        <f>IF('1'!A1=1,D35,F35)</f>
        <v>railway and tram locomotives</v>
      </c>
      <c r="C35" s="468">
        <v>86</v>
      </c>
      <c r="D35" s="231" t="s">
        <v>64</v>
      </c>
      <c r="E35" s="230">
        <v>86</v>
      </c>
      <c r="F35" s="232" t="s">
        <v>134</v>
      </c>
      <c r="G35" s="261">
        <v>9.6535443599999997</v>
      </c>
      <c r="H35" s="262">
        <v>13.17874134</v>
      </c>
      <c r="I35" s="262">
        <v>13.558860230000001</v>
      </c>
      <c r="J35" s="262">
        <v>26.37799235</v>
      </c>
      <c r="K35" s="262">
        <v>16.306215989999998</v>
      </c>
      <c r="L35" s="262">
        <v>22.20182097</v>
      </c>
      <c r="M35" s="262">
        <v>19.892316739999998</v>
      </c>
      <c r="N35" s="262">
        <v>32.046662230000003</v>
      </c>
      <c r="O35" s="262">
        <v>80.379281359999993</v>
      </c>
      <c r="P35" s="262">
        <v>71.133765400000001</v>
      </c>
      <c r="Q35" s="262">
        <v>60.1826328</v>
      </c>
      <c r="R35" s="262">
        <v>60.224515490000002</v>
      </c>
      <c r="S35" s="262">
        <v>37.991612830000001</v>
      </c>
      <c r="T35" s="262">
        <v>30.907403710000001</v>
      </c>
      <c r="U35" s="262">
        <v>49.056993149999997</v>
      </c>
      <c r="V35" s="262">
        <v>12.162314070000001</v>
      </c>
      <c r="W35" s="262">
        <v>19.063076779999999</v>
      </c>
      <c r="X35" s="262">
        <v>26.089670330000001</v>
      </c>
      <c r="Y35" s="262">
        <v>14.52287565</v>
      </c>
      <c r="Z35" s="262">
        <v>9.8835614599999992</v>
      </c>
      <c r="AA35" s="262">
        <v>13.34808348</v>
      </c>
      <c r="AB35" s="262">
        <v>13.087139179999999</v>
      </c>
      <c r="AC35" s="262">
        <v>13.689954589999999</v>
      </c>
      <c r="AD35" s="262">
        <v>9.2241890099999999</v>
      </c>
      <c r="AE35" s="262">
        <v>13.45182177</v>
      </c>
      <c r="AF35" s="262">
        <v>16.78584601</v>
      </c>
      <c r="AG35" s="262">
        <v>9.8564858799999993</v>
      </c>
      <c r="AH35" s="262">
        <v>8.5070891300000007</v>
      </c>
      <c r="AI35" s="262">
        <v>7.8976042800000004</v>
      </c>
      <c r="AJ35" s="262">
        <v>9.0634589600000002</v>
      </c>
      <c r="AK35" s="262">
        <v>15.89039041</v>
      </c>
      <c r="AL35" s="262">
        <v>14.823274359999999</v>
      </c>
      <c r="AM35" s="262">
        <v>17.18355</v>
      </c>
      <c r="AN35" s="262">
        <v>15.76969822</v>
      </c>
      <c r="AO35" s="262">
        <v>15.951997560000001</v>
      </c>
      <c r="AP35" s="262">
        <v>15.444469</v>
      </c>
      <c r="AQ35" s="262">
        <v>18.913172190000001</v>
      </c>
      <c r="AR35" s="262">
        <v>22.037758570000001</v>
      </c>
      <c r="AS35" s="262">
        <v>23.289624570000001</v>
      </c>
      <c r="AT35" s="262">
        <v>24.915933030000001</v>
      </c>
      <c r="AU35" s="262">
        <v>32.014019220000002</v>
      </c>
      <c r="AV35" s="262">
        <v>31.133760049999999</v>
      </c>
      <c r="AW35" s="262">
        <v>33.013954939999998</v>
      </c>
      <c r="AX35" s="262">
        <v>37.989171499999998</v>
      </c>
      <c r="AY35" s="262">
        <v>24.401027089999999</v>
      </c>
      <c r="AZ35" s="262">
        <v>26.487536649999999</v>
      </c>
      <c r="BA35" s="262">
        <v>29.574446330000001</v>
      </c>
      <c r="BB35" s="262">
        <v>30.015840090000001</v>
      </c>
      <c r="BC35" s="262">
        <v>17.999140050000001</v>
      </c>
      <c r="BD35" s="262">
        <v>24.222147579999998</v>
      </c>
      <c r="BE35" s="262">
        <v>31.11058834</v>
      </c>
      <c r="BF35" s="262">
        <v>28.412266020000001</v>
      </c>
      <c r="BG35" s="262">
        <v>31.596477030000003</v>
      </c>
      <c r="BH35" s="262">
        <v>38.183382510000001</v>
      </c>
      <c r="BI35" s="262">
        <v>33.344805989999998</v>
      </c>
      <c r="BJ35" s="262">
        <v>35.732686690000001</v>
      </c>
      <c r="BK35" s="262">
        <v>38.1283083</v>
      </c>
      <c r="BL35" s="262">
        <v>39.794916830000005</v>
      </c>
      <c r="BM35" s="262">
        <v>43.583721650000001</v>
      </c>
      <c r="BN35" s="262">
        <v>55.643837069999996</v>
      </c>
      <c r="BO35" s="262">
        <v>52.195790639999998</v>
      </c>
      <c r="BP35" s="262">
        <v>57.491660109999998</v>
      </c>
      <c r="BQ35" s="262">
        <v>43.681949130000007</v>
      </c>
      <c r="BR35" s="321">
        <f t="shared" si="10"/>
        <v>121.50694678000001</v>
      </c>
      <c r="BS35" s="321">
        <f t="shared" si="11"/>
        <v>153.36939988</v>
      </c>
      <c r="BT35" s="321">
        <f t="shared" si="0"/>
        <v>49.349366259999996</v>
      </c>
      <c r="BU35" s="321">
        <f t="shared" si="1"/>
        <v>48.601242790000001</v>
      </c>
      <c r="BV35" s="321">
        <f t="shared" si="2"/>
        <v>47.674728010000003</v>
      </c>
      <c r="BW35" s="321">
        <f t="shared" si="3"/>
        <v>64.349714779999999</v>
      </c>
      <c r="BX35" s="253">
        <f t="shared" si="4"/>
        <v>89.156488360000012</v>
      </c>
      <c r="BY35" s="253">
        <f t="shared" si="5"/>
        <v>134.15090570999999</v>
      </c>
      <c r="BZ35" s="253">
        <f t="shared" si="12"/>
        <v>110.47885015999999</v>
      </c>
      <c r="CA35" s="253">
        <f t="shared" si="7"/>
        <v>101.74414199</v>
      </c>
      <c r="CB35" s="253">
        <f t="shared" si="8"/>
        <v>138.85735222</v>
      </c>
      <c r="CC35" s="253">
        <f t="shared" si="9"/>
        <v>177.15078385000001</v>
      </c>
      <c r="CD35" s="251"/>
    </row>
    <row r="36" spans="1:82" ht="18.649999999999999" customHeight="1">
      <c r="A36" s="105" t="str">
        <f>IF('1'!A1=1,C36,E36)</f>
        <v>*According to State Statistics Service of Ukraine data.</v>
      </c>
      <c r="B36" s="184"/>
      <c r="C36" s="377" t="s">
        <v>175</v>
      </c>
      <c r="D36" s="378"/>
      <c r="E36" s="379" t="s">
        <v>82</v>
      </c>
      <c r="F36" s="378"/>
      <c r="G36" s="184"/>
      <c r="H36" s="184"/>
      <c r="I36" s="184"/>
      <c r="J36" s="184"/>
      <c r="K36" s="185"/>
      <c r="L36" s="184"/>
      <c r="M36" s="185"/>
      <c r="N36" s="184"/>
      <c r="O36" s="185"/>
      <c r="P36" s="180"/>
      <c r="Q36" s="180"/>
      <c r="R36" s="180"/>
      <c r="S36" s="180"/>
      <c r="T36" s="180"/>
      <c r="V36" s="180"/>
      <c r="W36" s="181"/>
      <c r="X36" s="180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</row>
    <row r="37" spans="1:82" ht="17.399999999999999" customHeight="1">
      <c r="A37" s="102" t="str">
        <f>IF('1'!A1=1,C37,E37)</f>
        <v>Notes:</v>
      </c>
      <c r="B37" s="178"/>
      <c r="C37" s="362" t="s">
        <v>180</v>
      </c>
      <c r="D37" s="380"/>
      <c r="E37" s="364" t="s">
        <v>181</v>
      </c>
      <c r="F37" s="380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79"/>
      <c r="T37" s="180" t="s">
        <v>16</v>
      </c>
      <c r="V37" s="180"/>
      <c r="W37" s="181"/>
      <c r="X37" s="180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83"/>
      <c r="BM37" s="183"/>
      <c r="BN37" s="183"/>
      <c r="BO37" s="183"/>
      <c r="BP37" s="183"/>
      <c r="BQ37" s="183"/>
      <c r="BR37" s="183"/>
      <c r="BS37" s="183"/>
      <c r="BT37" s="183"/>
      <c r="BU37" s="183"/>
      <c r="BV37" s="183"/>
      <c r="BW37" s="183"/>
      <c r="BX37" s="183"/>
      <c r="BY37" s="183"/>
      <c r="BZ37" s="183"/>
      <c r="CA37" s="183"/>
      <c r="CB37" s="183"/>
    </row>
    <row r="38" spans="1:82" ht="19.75" customHeight="1">
      <c r="A38" s="153" t="str">
        <f>IF('1'!A1=1,C38,E38)</f>
        <v>Since 2014, data exclude the temporarily occupied by the russian federation territories of Ukraine.</v>
      </c>
      <c r="B38" s="138"/>
      <c r="C38" s="381" t="s">
        <v>299</v>
      </c>
      <c r="D38" s="382"/>
      <c r="E38" s="398" t="s">
        <v>298</v>
      </c>
      <c r="F38" s="382"/>
      <c r="G38" s="138"/>
      <c r="H38" s="138"/>
      <c r="I38" s="138"/>
      <c r="J38" s="138"/>
      <c r="K38" s="138"/>
      <c r="L38" s="138"/>
      <c r="M38" s="138"/>
      <c r="N38" s="138"/>
      <c r="O38" s="138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7"/>
      <c r="BP38" s="187"/>
      <c r="BQ38" s="187"/>
      <c r="BR38" s="187"/>
      <c r="BS38" s="187"/>
      <c r="BT38" s="187"/>
      <c r="BU38" s="187"/>
      <c r="BV38" s="187"/>
      <c r="BW38" s="187"/>
      <c r="BX38" s="187"/>
      <c r="BY38" s="187"/>
      <c r="BZ38" s="187"/>
      <c r="CA38" s="187"/>
      <c r="CB38" s="187"/>
    </row>
    <row r="39" spans="1:82" ht="21" customHeight="1">
      <c r="A39" s="247" t="str">
        <f>IF('1'!$A$1=1,C39,F39)</f>
        <v xml:space="preserve"> **The Union currently counts 27 EU countries. The United Kingdom of Great Britain and Northern Ireland withdrew from the European Union on 31 January 2020</v>
      </c>
      <c r="B39" s="105"/>
      <c r="C39" s="351" t="s">
        <v>223</v>
      </c>
      <c r="D39" s="352"/>
      <c r="E39" s="351"/>
      <c r="F39" s="351" t="s">
        <v>224</v>
      </c>
      <c r="K39" s="185"/>
      <c r="L39" s="185"/>
      <c r="M39" s="185"/>
      <c r="N39" s="185"/>
      <c r="O39" s="185"/>
      <c r="P39" s="185"/>
      <c r="Q39" s="191"/>
      <c r="R39" s="191"/>
      <c r="S39" s="191"/>
      <c r="T39" s="191"/>
      <c r="U39" s="191"/>
      <c r="V39" s="191"/>
      <c r="W39" s="192"/>
      <c r="X39" s="191"/>
    </row>
    <row r="40" spans="1:82">
      <c r="A40" s="105" t="str">
        <f>IF('1'!$A$1=1,C40,F40)</f>
        <v xml:space="preserve"> In some cases, the sum of the components may not be equal to the result due to rounding. </v>
      </c>
      <c r="C40" s="349" t="s">
        <v>273</v>
      </c>
      <c r="D40" s="338"/>
      <c r="E40" s="338"/>
      <c r="F40" s="349" t="s">
        <v>243</v>
      </c>
      <c r="Q40" s="193"/>
      <c r="R40" s="193"/>
      <c r="S40" s="193"/>
      <c r="T40" s="193"/>
      <c r="U40" s="193"/>
      <c r="V40" s="193"/>
      <c r="W40" s="192"/>
      <c r="X40" s="193"/>
    </row>
    <row r="41" spans="1:82">
      <c r="Q41" s="193"/>
      <c r="R41" s="193"/>
      <c r="S41" s="193"/>
      <c r="T41" s="193"/>
      <c r="U41" s="193"/>
      <c r="V41" s="193"/>
      <c r="W41" s="193"/>
      <c r="X41" s="193"/>
    </row>
    <row r="42" spans="1:82">
      <c r="Q42" s="193"/>
      <c r="R42" s="193"/>
      <c r="S42" s="193"/>
      <c r="T42" s="193"/>
      <c r="U42" s="193"/>
      <c r="V42" s="193"/>
      <c r="W42" s="193"/>
      <c r="X42" s="193"/>
    </row>
    <row r="43" spans="1:82">
      <c r="Q43" s="193"/>
      <c r="R43" s="193"/>
      <c r="S43" s="193"/>
      <c r="T43" s="193"/>
      <c r="U43" s="193"/>
      <c r="V43" s="193"/>
      <c r="W43" s="193"/>
      <c r="X43" s="193"/>
    </row>
    <row r="44" spans="1:82">
      <c r="Q44" s="193"/>
      <c r="R44" s="193"/>
      <c r="S44" s="193"/>
      <c r="T44" s="193"/>
      <c r="U44" s="193"/>
      <c r="V44" s="193"/>
      <c r="W44" s="193"/>
      <c r="X44" s="193"/>
    </row>
    <row r="45" spans="1:82">
      <c r="Q45" s="193"/>
      <c r="R45" s="193"/>
      <c r="S45" s="193"/>
      <c r="T45" s="193"/>
      <c r="U45" s="193"/>
      <c r="V45" s="193"/>
      <c r="W45" s="193"/>
      <c r="X45" s="193"/>
    </row>
    <row r="46" spans="1:82">
      <c r="Q46" s="193"/>
      <c r="R46" s="193"/>
      <c r="S46" s="193"/>
      <c r="T46" s="193"/>
      <c r="U46" s="193"/>
      <c r="V46" s="193"/>
      <c r="W46" s="193"/>
      <c r="X46" s="193"/>
    </row>
    <row r="47" spans="1:82">
      <c r="Q47" s="193"/>
      <c r="R47" s="193"/>
      <c r="S47" s="193"/>
      <c r="T47" s="193"/>
      <c r="U47" s="193"/>
      <c r="V47" s="193"/>
      <c r="W47" s="193"/>
      <c r="X47" s="193"/>
    </row>
    <row r="48" spans="1:82">
      <c r="Q48" s="193"/>
      <c r="R48" s="193"/>
      <c r="S48" s="193"/>
      <c r="T48" s="193"/>
      <c r="U48" s="193"/>
      <c r="V48" s="193"/>
      <c r="W48" s="193"/>
      <c r="X48" s="193"/>
    </row>
    <row r="49" spans="17:24">
      <c r="Q49" s="193"/>
      <c r="R49" s="193"/>
      <c r="S49" s="193"/>
      <c r="T49" s="193"/>
      <c r="U49" s="193"/>
      <c r="V49" s="193"/>
      <c r="W49" s="193"/>
      <c r="X49" s="193"/>
    </row>
    <row r="50" spans="17:24">
      <c r="Q50" s="193"/>
      <c r="R50" s="193"/>
      <c r="S50" s="193"/>
      <c r="T50" s="193"/>
      <c r="U50" s="193"/>
      <c r="V50" s="193"/>
      <c r="W50" s="193"/>
      <c r="X50" s="193"/>
    </row>
    <row r="51" spans="17:24">
      <c r="Q51" s="193"/>
      <c r="R51" s="193"/>
      <c r="S51" s="193"/>
      <c r="T51" s="193"/>
      <c r="U51" s="193"/>
      <c r="V51" s="193"/>
      <c r="W51" s="193"/>
      <c r="X51" s="193"/>
    </row>
    <row r="52" spans="17:24">
      <c r="Q52" s="193"/>
      <c r="R52" s="193"/>
      <c r="S52" s="193"/>
      <c r="T52" s="193"/>
      <c r="U52" s="193"/>
      <c r="V52" s="193"/>
      <c r="W52" s="193"/>
      <c r="X52" s="193"/>
    </row>
    <row r="53" spans="17:24">
      <c r="Q53" s="193"/>
      <c r="R53" s="193"/>
      <c r="S53" s="193"/>
      <c r="T53" s="193"/>
      <c r="U53" s="193"/>
      <c r="V53" s="193"/>
      <c r="W53" s="193"/>
      <c r="X53" s="193"/>
    </row>
    <row r="54" spans="17:24">
      <c r="Q54" s="193"/>
      <c r="R54" s="193"/>
      <c r="S54" s="193"/>
      <c r="T54" s="193"/>
      <c r="U54" s="193"/>
      <c r="V54" s="193"/>
      <c r="W54" s="193"/>
      <c r="X54" s="193"/>
    </row>
    <row r="55" spans="17:24">
      <c r="Q55" s="193"/>
      <c r="R55" s="193"/>
      <c r="S55" s="193"/>
      <c r="T55" s="193"/>
      <c r="U55" s="193"/>
      <c r="V55" s="193"/>
      <c r="W55" s="193"/>
      <c r="X55" s="193"/>
    </row>
    <row r="56" spans="17:24">
      <c r="Q56" s="193"/>
      <c r="R56" s="193"/>
      <c r="S56" s="193"/>
      <c r="T56" s="193"/>
      <c r="U56" s="193"/>
      <c r="V56" s="193"/>
      <c r="W56" s="193"/>
      <c r="X56" s="193"/>
    </row>
    <row r="57" spans="17:24">
      <c r="Q57" s="193"/>
      <c r="R57" s="193"/>
      <c r="S57" s="193"/>
      <c r="T57" s="193"/>
      <c r="U57" s="193"/>
      <c r="V57" s="193"/>
      <c r="W57" s="193"/>
      <c r="X57" s="193"/>
    </row>
    <row r="58" spans="17:24">
      <c r="Q58" s="193"/>
      <c r="R58" s="193"/>
      <c r="S58" s="193"/>
      <c r="T58" s="193"/>
      <c r="U58" s="193"/>
      <c r="V58" s="193"/>
      <c r="W58" s="193"/>
      <c r="X58" s="193"/>
    </row>
    <row r="59" spans="17:24">
      <c r="Q59" s="193"/>
      <c r="R59" s="193"/>
      <c r="S59" s="193"/>
      <c r="T59" s="193"/>
      <c r="U59" s="193"/>
      <c r="V59" s="193"/>
      <c r="W59" s="193"/>
      <c r="X59" s="193"/>
    </row>
    <row r="60" spans="17:24">
      <c r="Q60" s="193"/>
      <c r="R60" s="193"/>
      <c r="S60" s="193"/>
      <c r="T60" s="193"/>
      <c r="U60" s="193"/>
      <c r="V60" s="193"/>
      <c r="W60" s="193"/>
      <c r="X60" s="193"/>
    </row>
    <row r="61" spans="17:24">
      <c r="Q61" s="194"/>
      <c r="R61" s="194"/>
      <c r="S61" s="194"/>
      <c r="T61" s="194"/>
      <c r="U61" s="194"/>
      <c r="V61" s="194"/>
      <c r="W61" s="194"/>
      <c r="X61" s="194"/>
    </row>
    <row r="62" spans="17:24">
      <c r="Q62" s="194"/>
      <c r="R62" s="194"/>
      <c r="S62" s="194"/>
      <c r="T62" s="194"/>
      <c r="U62" s="194"/>
      <c r="V62" s="194"/>
      <c r="W62" s="194"/>
      <c r="X62" s="194"/>
    </row>
    <row r="63" spans="17:24">
      <c r="Q63" s="194"/>
      <c r="R63" s="194"/>
      <c r="S63" s="194"/>
      <c r="T63" s="194"/>
      <c r="U63" s="194"/>
      <c r="V63" s="194"/>
      <c r="W63" s="194"/>
      <c r="X63" s="194"/>
    </row>
    <row r="64" spans="17:24">
      <c r="Q64" s="194"/>
      <c r="R64" s="194"/>
      <c r="S64" s="194"/>
      <c r="T64" s="194"/>
      <c r="U64" s="194"/>
      <c r="V64" s="194"/>
      <c r="W64" s="194"/>
      <c r="X64" s="194"/>
    </row>
    <row r="65" spans="1:321">
      <c r="Q65" s="194"/>
      <c r="R65" s="194"/>
      <c r="S65" s="194"/>
      <c r="T65" s="194"/>
      <c r="U65" s="194"/>
      <c r="V65" s="194"/>
      <c r="W65" s="194"/>
      <c r="X65" s="194"/>
    </row>
    <row r="66" spans="1:321">
      <c r="Q66" s="194"/>
      <c r="R66" s="194"/>
      <c r="S66" s="194"/>
      <c r="T66" s="194"/>
      <c r="U66" s="194"/>
      <c r="V66" s="194"/>
      <c r="W66" s="194"/>
      <c r="X66" s="194"/>
    </row>
    <row r="67" spans="1:321">
      <c r="Q67" s="194"/>
      <c r="R67" s="194"/>
      <c r="S67" s="194"/>
      <c r="T67" s="194"/>
      <c r="U67" s="194"/>
      <c r="V67" s="194"/>
      <c r="W67" s="194"/>
      <c r="X67" s="194"/>
    </row>
    <row r="68" spans="1:321">
      <c r="Q68" s="194"/>
      <c r="R68" s="194"/>
      <c r="S68" s="194"/>
      <c r="T68" s="194"/>
      <c r="U68" s="194"/>
      <c r="V68" s="194"/>
      <c r="W68" s="194"/>
      <c r="X68" s="194"/>
    </row>
    <row r="69" spans="1:321">
      <c r="Q69" s="194"/>
      <c r="R69" s="194"/>
      <c r="S69" s="194"/>
      <c r="T69" s="194"/>
      <c r="U69" s="194"/>
      <c r="V69" s="194"/>
      <c r="W69" s="194"/>
      <c r="X69" s="194"/>
    </row>
    <row r="70" spans="1:321" s="323" customFormat="1">
      <c r="A70" s="322"/>
      <c r="C70" s="324"/>
      <c r="D70" s="324"/>
      <c r="E70" s="324"/>
      <c r="F70" s="324"/>
      <c r="Q70" s="325"/>
      <c r="R70" s="325"/>
      <c r="S70" s="325"/>
      <c r="T70" s="325"/>
      <c r="U70" s="325"/>
      <c r="V70" s="325"/>
      <c r="W70" s="325"/>
      <c r="X70" s="325"/>
      <c r="Y70" s="139"/>
      <c r="CC70" s="331"/>
      <c r="CD70" s="331"/>
      <c r="CE70" s="331"/>
      <c r="CF70" s="331"/>
      <c r="CG70" s="331"/>
      <c r="CH70" s="331"/>
      <c r="CI70" s="331"/>
      <c r="CJ70" s="331"/>
      <c r="CK70" s="331"/>
      <c r="CL70" s="331"/>
      <c r="CM70" s="331"/>
      <c r="CN70" s="331"/>
      <c r="CO70" s="331"/>
      <c r="CP70" s="331"/>
      <c r="CQ70" s="331"/>
      <c r="CR70" s="331"/>
      <c r="CS70" s="331"/>
      <c r="CT70" s="331"/>
      <c r="CU70" s="331"/>
      <c r="CV70" s="331"/>
      <c r="CW70" s="331"/>
      <c r="CX70" s="331"/>
      <c r="CY70" s="331"/>
      <c r="CZ70" s="331"/>
      <c r="DA70" s="331"/>
      <c r="DB70" s="331"/>
      <c r="DC70" s="331"/>
      <c r="DD70" s="331"/>
      <c r="DE70" s="331"/>
      <c r="DF70" s="331"/>
      <c r="DG70" s="331"/>
      <c r="DH70" s="331"/>
      <c r="DI70" s="331"/>
      <c r="DJ70" s="331"/>
      <c r="DK70" s="331"/>
      <c r="DL70" s="331"/>
      <c r="DM70" s="331"/>
      <c r="DN70" s="331"/>
      <c r="DO70" s="331"/>
      <c r="DP70" s="331"/>
      <c r="DQ70" s="331"/>
      <c r="DR70" s="331"/>
      <c r="DS70" s="331"/>
      <c r="DT70" s="331"/>
      <c r="DU70" s="331"/>
      <c r="DV70" s="331"/>
      <c r="DW70" s="331"/>
      <c r="DX70" s="331"/>
      <c r="DY70" s="331"/>
      <c r="DZ70" s="331"/>
      <c r="EA70" s="331"/>
      <c r="EB70" s="331"/>
      <c r="EC70" s="331"/>
      <c r="ED70" s="331"/>
      <c r="EE70" s="331"/>
      <c r="EF70" s="331"/>
      <c r="EG70" s="331"/>
      <c r="EH70" s="331"/>
      <c r="EI70" s="331"/>
      <c r="EJ70" s="331"/>
      <c r="EK70" s="331"/>
      <c r="EL70" s="331"/>
      <c r="EM70" s="331"/>
      <c r="EN70" s="331"/>
      <c r="EO70" s="331"/>
      <c r="EP70" s="331"/>
      <c r="EQ70" s="331"/>
      <c r="ER70" s="331"/>
      <c r="ES70" s="331"/>
      <c r="ET70" s="331"/>
      <c r="EU70" s="331"/>
      <c r="EV70" s="331"/>
      <c r="EW70" s="331"/>
      <c r="EX70" s="331"/>
      <c r="EY70" s="331"/>
      <c r="EZ70" s="331"/>
      <c r="FA70" s="331"/>
      <c r="FB70" s="331"/>
      <c r="FC70" s="331"/>
      <c r="FD70" s="326"/>
      <c r="FE70" s="326"/>
      <c r="FF70" s="326"/>
      <c r="FG70" s="326"/>
      <c r="FH70" s="326"/>
      <c r="FI70" s="326"/>
      <c r="FJ70" s="326"/>
      <c r="FK70" s="326"/>
      <c r="FL70" s="331"/>
      <c r="FM70" s="331"/>
      <c r="FN70" s="331"/>
      <c r="FO70" s="331"/>
      <c r="FP70" s="331"/>
      <c r="FQ70" s="331"/>
      <c r="FR70" s="331"/>
      <c r="FS70" s="331"/>
      <c r="FT70" s="331"/>
      <c r="FU70" s="331"/>
      <c r="FV70" s="331"/>
      <c r="FW70" s="331"/>
      <c r="FX70" s="331"/>
      <c r="FY70" s="331"/>
      <c r="FZ70" s="326"/>
      <c r="GA70" s="326"/>
      <c r="GB70" s="326"/>
      <c r="GC70" s="326"/>
      <c r="GD70" s="326"/>
      <c r="GE70" s="326"/>
      <c r="GF70" s="326"/>
      <c r="GG70" s="326"/>
      <c r="GH70" s="326"/>
      <c r="GI70" s="326"/>
      <c r="GJ70" s="326"/>
      <c r="GK70" s="326"/>
      <c r="GL70" s="326"/>
      <c r="GM70" s="326"/>
      <c r="GN70" s="326"/>
      <c r="GO70" s="326"/>
      <c r="GP70" s="326"/>
      <c r="GQ70" s="326"/>
      <c r="GR70" s="326"/>
      <c r="GS70" s="331"/>
      <c r="GT70" s="331"/>
      <c r="GU70" s="331"/>
      <c r="GV70" s="331"/>
      <c r="GW70" s="331"/>
      <c r="GX70" s="331"/>
      <c r="GY70" s="331"/>
      <c r="GZ70" s="331"/>
      <c r="HA70" s="331"/>
      <c r="HB70" s="331"/>
      <c r="HC70" s="331"/>
      <c r="HD70" s="331"/>
      <c r="HE70" s="331"/>
      <c r="HF70" s="331"/>
      <c r="HG70" s="331"/>
      <c r="HH70" s="331"/>
      <c r="HI70" s="331"/>
      <c r="HJ70" s="331"/>
      <c r="HK70" s="331"/>
      <c r="HL70" s="331"/>
      <c r="HM70" s="331"/>
      <c r="HN70" s="331"/>
      <c r="HO70" s="331"/>
      <c r="HP70" s="331"/>
      <c r="HQ70" s="331"/>
      <c r="HR70" s="331"/>
      <c r="HS70" s="331"/>
      <c r="HT70" s="331"/>
      <c r="HU70" s="331"/>
      <c r="HV70" s="331"/>
      <c r="HW70" s="331"/>
      <c r="HX70" s="331"/>
      <c r="HY70" s="331"/>
      <c r="HZ70" s="331"/>
      <c r="IA70" s="331"/>
      <c r="IB70" s="331"/>
      <c r="IC70" s="331"/>
      <c r="ID70" s="326"/>
      <c r="IE70" s="326"/>
      <c r="IF70" s="326"/>
      <c r="IG70" s="326"/>
      <c r="IH70" s="326"/>
      <c r="II70" s="326"/>
      <c r="IJ70" s="326"/>
      <c r="IK70" s="419"/>
      <c r="IL70" s="419"/>
      <c r="IM70" s="419"/>
      <c r="IN70" s="326"/>
      <c r="IO70" s="326"/>
      <c r="IP70" s="326"/>
      <c r="IQ70" s="326"/>
      <c r="IR70" s="326"/>
      <c r="IS70" s="326"/>
      <c r="IT70" s="326"/>
      <c r="IU70" s="326"/>
      <c r="IV70" s="326"/>
      <c r="IW70" s="326"/>
      <c r="KR70" s="326"/>
      <c r="KS70" s="326"/>
      <c r="KT70" s="326"/>
      <c r="KU70" s="326"/>
      <c r="KV70" s="326"/>
      <c r="KW70" s="326"/>
      <c r="KX70" s="326"/>
      <c r="KY70" s="326"/>
      <c r="KZ70" s="326"/>
      <c r="LA70" s="326"/>
      <c r="LB70" s="326"/>
      <c r="LC70" s="326"/>
      <c r="LD70" s="326"/>
      <c r="LE70" s="326"/>
      <c r="LF70" s="326"/>
      <c r="LG70" s="326"/>
      <c r="LH70" s="326"/>
      <c r="LI70" s="326"/>
    </row>
    <row r="71" spans="1:321" s="323" customFormat="1" ht="13.5" customHeight="1">
      <c r="A71" s="594"/>
      <c r="B71" s="595"/>
      <c r="C71" s="595"/>
      <c r="D71" s="595"/>
      <c r="E71" s="595"/>
      <c r="F71" s="595"/>
      <c r="G71" s="595"/>
      <c r="H71" s="595"/>
      <c r="Q71" s="325"/>
      <c r="R71" s="325"/>
      <c r="S71" s="325"/>
      <c r="T71" s="325"/>
      <c r="U71" s="325"/>
      <c r="V71" s="325"/>
      <c r="W71" s="325"/>
      <c r="X71" s="325"/>
      <c r="Y71" s="139"/>
      <c r="CC71" s="331"/>
      <c r="CD71" s="331"/>
      <c r="CE71" s="331"/>
      <c r="CF71" s="331"/>
      <c r="CG71" s="331"/>
      <c r="CH71" s="331"/>
      <c r="CI71" s="331"/>
      <c r="CJ71" s="331"/>
      <c r="CK71" s="331"/>
      <c r="CL71" s="331"/>
      <c r="CM71" s="331"/>
      <c r="CN71" s="331"/>
      <c r="CO71" s="331"/>
      <c r="CP71" s="331"/>
      <c r="CQ71" s="331"/>
      <c r="CR71" s="331"/>
      <c r="CS71" s="331"/>
      <c r="CT71" s="331"/>
      <c r="CU71" s="331"/>
      <c r="CV71" s="331"/>
      <c r="CW71" s="331"/>
      <c r="CX71" s="331"/>
      <c r="CY71" s="331"/>
      <c r="CZ71" s="331"/>
      <c r="DA71" s="331"/>
      <c r="DB71" s="331"/>
      <c r="DC71" s="331"/>
      <c r="DD71" s="331"/>
      <c r="DE71" s="331"/>
      <c r="DF71" s="331"/>
      <c r="DG71" s="331"/>
      <c r="DH71" s="331"/>
      <c r="DI71" s="331"/>
      <c r="DJ71" s="331"/>
      <c r="DK71" s="331"/>
      <c r="DL71" s="331"/>
      <c r="DM71" s="331"/>
      <c r="DN71" s="331"/>
      <c r="DO71" s="331"/>
      <c r="DP71" s="331"/>
      <c r="DQ71" s="331"/>
      <c r="DR71" s="331"/>
      <c r="DS71" s="331"/>
      <c r="DT71" s="331"/>
      <c r="DU71" s="331"/>
      <c r="DV71" s="331"/>
      <c r="DW71" s="331"/>
      <c r="DX71" s="331"/>
      <c r="DY71" s="331"/>
      <c r="DZ71" s="331"/>
      <c r="EA71" s="331"/>
      <c r="EB71" s="331"/>
      <c r="EC71" s="331"/>
      <c r="ED71" s="331"/>
      <c r="EE71" s="331"/>
      <c r="EF71" s="331"/>
      <c r="EG71" s="331"/>
      <c r="EH71" s="331"/>
      <c r="EI71" s="331"/>
      <c r="EJ71" s="331"/>
      <c r="EK71" s="331"/>
      <c r="EL71" s="331"/>
      <c r="EM71" s="331"/>
      <c r="EN71" s="331"/>
      <c r="EO71" s="331"/>
      <c r="EP71" s="331"/>
      <c r="EQ71" s="331"/>
      <c r="ER71" s="331"/>
      <c r="ES71" s="331"/>
      <c r="ET71" s="331"/>
      <c r="EU71" s="331"/>
      <c r="EV71" s="331"/>
      <c r="EW71" s="331"/>
      <c r="EX71" s="331"/>
      <c r="EY71" s="331"/>
      <c r="EZ71" s="331"/>
      <c r="FA71" s="331"/>
      <c r="FB71" s="331"/>
      <c r="FC71" s="331"/>
      <c r="FD71" s="326"/>
      <c r="FE71" s="326"/>
      <c r="FF71" s="326"/>
      <c r="FG71" s="326"/>
      <c r="FH71" s="326"/>
      <c r="FI71" s="326"/>
      <c r="FJ71" s="326"/>
      <c r="FK71" s="326"/>
      <c r="FL71" s="331"/>
      <c r="FM71" s="331"/>
      <c r="FN71" s="331"/>
      <c r="FO71" s="331"/>
      <c r="FP71" s="331"/>
      <c r="FQ71" s="331"/>
      <c r="FR71" s="331"/>
      <c r="FS71" s="331"/>
      <c r="FT71" s="331"/>
      <c r="FU71" s="331"/>
      <c r="FV71" s="331"/>
      <c r="FW71" s="331"/>
      <c r="FX71" s="331"/>
      <c r="FY71" s="331"/>
      <c r="FZ71" s="326"/>
      <c r="GA71" s="326"/>
      <c r="GB71" s="326"/>
      <c r="GC71" s="326"/>
      <c r="GD71" s="326"/>
      <c r="GE71" s="326"/>
      <c r="GF71" s="326"/>
      <c r="GG71" s="326"/>
      <c r="GH71" s="326"/>
      <c r="GI71" s="326"/>
      <c r="GJ71" s="326"/>
      <c r="GK71" s="326"/>
      <c r="GL71" s="326"/>
      <c r="GM71" s="326"/>
      <c r="GN71" s="326"/>
      <c r="GO71" s="326"/>
      <c r="GP71" s="326"/>
      <c r="GQ71" s="326"/>
      <c r="GR71" s="326"/>
      <c r="GS71" s="331"/>
      <c r="GT71" s="331"/>
      <c r="GU71" s="331"/>
      <c r="GV71" s="331"/>
      <c r="GW71" s="331"/>
      <c r="GX71" s="331"/>
      <c r="GY71" s="331"/>
      <c r="GZ71" s="331"/>
      <c r="HA71" s="331"/>
      <c r="HB71" s="331"/>
      <c r="HC71" s="331"/>
      <c r="HD71" s="331"/>
      <c r="HE71" s="331"/>
      <c r="HF71" s="331"/>
      <c r="HG71" s="331"/>
      <c r="HH71" s="331"/>
      <c r="HI71" s="331"/>
      <c r="HJ71" s="331"/>
      <c r="HK71" s="331"/>
      <c r="HL71" s="331"/>
      <c r="HM71" s="331"/>
      <c r="HN71" s="331"/>
      <c r="HO71" s="331"/>
      <c r="HP71" s="331"/>
      <c r="HQ71" s="331"/>
      <c r="HR71" s="331"/>
      <c r="HS71" s="331"/>
      <c r="HT71" s="331"/>
      <c r="HU71" s="331"/>
      <c r="HV71" s="331"/>
      <c r="HW71" s="331"/>
      <c r="HX71" s="331"/>
      <c r="HY71" s="331"/>
      <c r="HZ71" s="331"/>
      <c r="IA71" s="331"/>
      <c r="IB71" s="331"/>
      <c r="IC71" s="331"/>
      <c r="ID71" s="326"/>
      <c r="IE71" s="326"/>
      <c r="IF71" s="326"/>
      <c r="IG71" s="326"/>
      <c r="IH71" s="326"/>
      <c r="II71" s="326"/>
      <c r="IJ71" s="326"/>
      <c r="IK71" s="419"/>
      <c r="IL71" s="419"/>
      <c r="IM71" s="419"/>
      <c r="IN71" s="326"/>
      <c r="IO71" s="326"/>
      <c r="IP71" s="326"/>
      <c r="IQ71" s="326"/>
      <c r="IR71" s="326"/>
      <c r="IS71" s="326"/>
      <c r="IT71" s="326"/>
      <c r="IU71" s="326"/>
      <c r="IV71" s="326"/>
      <c r="IW71" s="326"/>
      <c r="KR71" s="326"/>
      <c r="KS71" s="326"/>
      <c r="KT71" s="326"/>
      <c r="KU71" s="326"/>
      <c r="KV71" s="326"/>
      <c r="KW71" s="326"/>
      <c r="KX71" s="326"/>
      <c r="KY71" s="326"/>
      <c r="KZ71" s="326"/>
      <c r="LA71" s="326"/>
      <c r="LB71" s="326"/>
      <c r="LC71" s="326"/>
      <c r="LD71" s="326"/>
      <c r="LE71" s="326"/>
      <c r="LF71" s="326"/>
      <c r="LG71" s="326"/>
      <c r="LH71" s="326"/>
      <c r="LI71" s="326"/>
    </row>
    <row r="72" spans="1:321">
      <c r="Q72" s="194"/>
      <c r="R72" s="194"/>
      <c r="S72" s="194"/>
      <c r="T72" s="194"/>
      <c r="U72" s="194"/>
      <c r="V72" s="194"/>
      <c r="W72" s="194"/>
      <c r="X72" s="194"/>
    </row>
    <row r="73" spans="1:321">
      <c r="Q73" s="194"/>
      <c r="R73" s="194"/>
      <c r="S73" s="194"/>
      <c r="T73" s="194"/>
      <c r="U73" s="194"/>
      <c r="V73" s="194"/>
      <c r="W73" s="194"/>
      <c r="X73" s="194"/>
    </row>
    <row r="74" spans="1:321">
      <c r="Q74" s="194"/>
      <c r="R74" s="194"/>
      <c r="S74" s="194"/>
      <c r="T74" s="194"/>
      <c r="U74" s="194"/>
      <c r="V74" s="194"/>
      <c r="W74" s="194"/>
      <c r="X74" s="194"/>
    </row>
    <row r="75" spans="1:321">
      <c r="Q75" s="194"/>
      <c r="R75" s="194"/>
      <c r="S75" s="194"/>
      <c r="T75" s="194"/>
      <c r="U75" s="194"/>
      <c r="V75" s="194"/>
      <c r="W75" s="194"/>
      <c r="X75" s="194"/>
    </row>
    <row r="76" spans="1:321">
      <c r="Q76" s="194"/>
      <c r="R76" s="194"/>
      <c r="S76" s="194"/>
      <c r="T76" s="194"/>
      <c r="U76" s="194"/>
      <c r="V76" s="194"/>
      <c r="W76" s="194"/>
      <c r="X76" s="194"/>
    </row>
    <row r="77" spans="1:321">
      <c r="Q77" s="194"/>
      <c r="R77" s="194"/>
      <c r="S77" s="194"/>
      <c r="T77" s="194"/>
      <c r="U77" s="194"/>
      <c r="V77" s="194"/>
      <c r="W77" s="194"/>
      <c r="X77" s="194"/>
    </row>
    <row r="78" spans="1:321">
      <c r="Q78" s="194"/>
      <c r="R78" s="194"/>
      <c r="S78" s="194"/>
      <c r="T78" s="194"/>
      <c r="U78" s="194"/>
      <c r="V78" s="194"/>
      <c r="W78" s="194"/>
      <c r="X78" s="194"/>
    </row>
    <row r="79" spans="1:321">
      <c r="Q79" s="194"/>
      <c r="R79" s="194"/>
      <c r="S79" s="194"/>
      <c r="T79" s="194"/>
      <c r="U79" s="194"/>
      <c r="V79" s="194"/>
      <c r="W79" s="194"/>
      <c r="X79" s="194"/>
    </row>
    <row r="80" spans="1:321">
      <c r="Q80" s="194"/>
      <c r="R80" s="194"/>
      <c r="S80" s="194"/>
      <c r="T80" s="194"/>
      <c r="U80" s="194"/>
      <c r="V80" s="194"/>
      <c r="W80" s="194"/>
      <c r="X80" s="194"/>
    </row>
    <row r="81" spans="17:24">
      <c r="Q81" s="194"/>
      <c r="R81" s="194"/>
      <c r="S81" s="194"/>
      <c r="T81" s="194"/>
      <c r="U81" s="194"/>
      <c r="V81" s="194"/>
      <c r="W81" s="194"/>
      <c r="X81" s="194"/>
    </row>
    <row r="82" spans="17:24">
      <c r="Q82" s="194"/>
      <c r="R82" s="194"/>
      <c r="S82" s="194"/>
      <c r="T82" s="194"/>
      <c r="U82" s="194"/>
      <c r="V82" s="194"/>
      <c r="W82" s="194"/>
      <c r="X82" s="194"/>
    </row>
    <row r="83" spans="17:24">
      <c r="Q83" s="194"/>
      <c r="R83" s="194"/>
      <c r="S83" s="194"/>
      <c r="T83" s="194"/>
      <c r="U83" s="194"/>
      <c r="V83" s="194"/>
      <c r="W83" s="194"/>
      <c r="X83" s="194"/>
    </row>
    <row r="84" spans="17:24">
      <c r="Q84" s="194"/>
      <c r="R84" s="194"/>
      <c r="S84" s="194"/>
      <c r="T84" s="194"/>
      <c r="U84" s="194"/>
      <c r="V84" s="194"/>
      <c r="W84" s="194"/>
      <c r="X84" s="194"/>
    </row>
    <row r="85" spans="17:24">
      <c r="Q85" s="194"/>
      <c r="R85" s="194"/>
      <c r="S85" s="194"/>
      <c r="T85" s="194"/>
      <c r="U85" s="194"/>
      <c r="V85" s="194"/>
      <c r="W85" s="194"/>
      <c r="X85" s="194"/>
    </row>
    <row r="86" spans="17:24">
      <c r="Q86" s="194"/>
      <c r="R86" s="194"/>
      <c r="S86" s="194"/>
      <c r="T86" s="194"/>
      <c r="U86" s="194"/>
      <c r="V86" s="194"/>
      <c r="W86" s="194"/>
      <c r="X86" s="194"/>
    </row>
    <row r="87" spans="17:24">
      <c r="Q87" s="194"/>
      <c r="R87" s="194"/>
      <c r="S87" s="194"/>
      <c r="T87" s="194"/>
      <c r="U87" s="194"/>
      <c r="V87" s="194"/>
      <c r="W87" s="194"/>
      <c r="X87" s="194"/>
    </row>
    <row r="88" spans="17:24">
      <c r="Q88" s="194"/>
      <c r="R88" s="194"/>
      <c r="S88" s="194"/>
      <c r="T88" s="194"/>
      <c r="U88" s="194"/>
      <c r="V88" s="194"/>
      <c r="W88" s="194"/>
      <c r="X88" s="194"/>
    </row>
    <row r="89" spans="17:24">
      <c r="Q89" s="194"/>
      <c r="R89" s="194"/>
      <c r="S89" s="194"/>
      <c r="T89" s="194"/>
      <c r="U89" s="194"/>
      <c r="V89" s="194"/>
      <c r="W89" s="194"/>
      <c r="X89" s="194"/>
    </row>
    <row r="90" spans="17:24">
      <c r="Q90" s="194"/>
      <c r="R90" s="194"/>
      <c r="S90" s="194"/>
      <c r="T90" s="194"/>
      <c r="U90" s="194"/>
      <c r="V90" s="194"/>
      <c r="W90" s="194"/>
      <c r="X90" s="194"/>
    </row>
    <row r="91" spans="17:24">
      <c r="Q91" s="194"/>
      <c r="R91" s="194"/>
      <c r="S91" s="194"/>
      <c r="T91" s="194"/>
      <c r="U91" s="194"/>
      <c r="V91" s="194"/>
      <c r="W91" s="194"/>
      <c r="X91" s="194"/>
    </row>
    <row r="92" spans="17:24">
      <c r="Q92" s="194"/>
      <c r="R92" s="194"/>
      <c r="S92" s="194"/>
      <c r="T92" s="194"/>
      <c r="U92" s="194"/>
      <c r="V92" s="194"/>
      <c r="W92" s="194"/>
      <c r="X92" s="194"/>
    </row>
    <row r="93" spans="17:24">
      <c r="Q93" s="194"/>
      <c r="R93" s="194"/>
      <c r="S93" s="194"/>
      <c r="T93" s="194"/>
      <c r="U93" s="194"/>
      <c r="V93" s="194"/>
      <c r="W93" s="194"/>
      <c r="X93" s="194"/>
    </row>
    <row r="94" spans="17:24">
      <c r="Q94" s="194"/>
      <c r="R94" s="194"/>
      <c r="S94" s="194"/>
      <c r="T94" s="194"/>
      <c r="U94" s="194"/>
      <c r="V94" s="194"/>
      <c r="W94" s="194"/>
      <c r="X94" s="194"/>
    </row>
    <row r="95" spans="17:24">
      <c r="Q95" s="194"/>
      <c r="R95" s="194"/>
      <c r="S95" s="194"/>
      <c r="T95" s="194"/>
      <c r="U95" s="194"/>
      <c r="V95" s="194"/>
      <c r="W95" s="194"/>
      <c r="X95" s="194"/>
    </row>
    <row r="96" spans="17:24">
      <c r="Q96" s="194"/>
      <c r="R96" s="194"/>
      <c r="S96" s="194"/>
      <c r="T96" s="194"/>
      <c r="U96" s="194"/>
      <c r="V96" s="194"/>
      <c r="W96" s="194"/>
      <c r="X96" s="194"/>
    </row>
    <row r="97" spans="17:24">
      <c r="Q97" s="194"/>
      <c r="R97" s="194"/>
      <c r="S97" s="194"/>
      <c r="T97" s="194"/>
      <c r="U97" s="194"/>
      <c r="V97" s="194"/>
      <c r="W97" s="194"/>
      <c r="X97" s="194"/>
    </row>
    <row r="98" spans="17:24">
      <c r="Q98" s="194"/>
      <c r="R98" s="194"/>
      <c r="S98" s="194"/>
      <c r="T98" s="194"/>
      <c r="U98" s="194"/>
      <c r="V98" s="194"/>
      <c r="W98" s="194"/>
      <c r="X98" s="194"/>
    </row>
    <row r="99" spans="17:24">
      <c r="Q99" s="194"/>
      <c r="R99" s="194"/>
      <c r="S99" s="194"/>
      <c r="T99" s="194"/>
      <c r="U99" s="194"/>
      <c r="V99" s="194"/>
      <c r="W99" s="194"/>
      <c r="X99" s="194"/>
    </row>
    <row r="100" spans="17:24">
      <c r="Q100" s="194"/>
      <c r="R100" s="194"/>
      <c r="S100" s="194"/>
      <c r="T100" s="194"/>
      <c r="U100" s="194"/>
      <c r="V100" s="194"/>
      <c r="W100" s="194"/>
      <c r="X100" s="194"/>
    </row>
    <row r="101" spans="17:24">
      <c r="Q101" s="194"/>
      <c r="R101" s="194"/>
      <c r="S101" s="194"/>
      <c r="T101" s="194"/>
      <c r="U101" s="194"/>
      <c r="V101" s="194"/>
      <c r="W101" s="194"/>
      <c r="X101" s="194"/>
    </row>
    <row r="102" spans="17:24">
      <c r="Q102" s="194"/>
      <c r="R102" s="194"/>
      <c r="S102" s="194"/>
      <c r="T102" s="194"/>
      <c r="U102" s="194"/>
      <c r="V102" s="194"/>
      <c r="W102" s="194"/>
      <c r="X102" s="194"/>
    </row>
    <row r="103" spans="17:24">
      <c r="Q103" s="194"/>
      <c r="R103" s="194"/>
      <c r="S103" s="194"/>
      <c r="T103" s="194"/>
      <c r="U103" s="194"/>
      <c r="V103" s="194"/>
      <c r="W103" s="194"/>
      <c r="X103" s="194"/>
    </row>
    <row r="104" spans="17:24">
      <c r="Q104" s="194"/>
      <c r="R104" s="194"/>
      <c r="S104" s="194"/>
      <c r="T104" s="194"/>
      <c r="U104" s="194"/>
      <c r="V104" s="194"/>
      <c r="W104" s="194"/>
      <c r="X104" s="194"/>
    </row>
    <row r="105" spans="17:24">
      <c r="Q105" s="194"/>
      <c r="R105" s="194"/>
      <c r="S105" s="194"/>
      <c r="T105" s="194"/>
      <c r="U105" s="194"/>
      <c r="V105" s="194"/>
      <c r="W105" s="194"/>
      <c r="X105" s="194"/>
    </row>
    <row r="106" spans="17:24">
      <c r="Q106" s="194"/>
      <c r="R106" s="194"/>
      <c r="S106" s="194"/>
      <c r="T106" s="194"/>
      <c r="U106" s="194"/>
      <c r="V106" s="194"/>
      <c r="W106" s="194"/>
      <c r="X106" s="194"/>
    </row>
    <row r="107" spans="17:24">
      <c r="Q107" s="194"/>
      <c r="R107" s="194"/>
      <c r="S107" s="194"/>
      <c r="T107" s="194"/>
      <c r="U107" s="194"/>
      <c r="V107" s="194"/>
      <c r="W107" s="194"/>
      <c r="X107" s="194"/>
    </row>
    <row r="108" spans="17:24">
      <c r="Q108" s="194"/>
      <c r="R108" s="194"/>
      <c r="S108" s="194"/>
      <c r="T108" s="194"/>
      <c r="U108" s="194"/>
      <c r="V108" s="194"/>
      <c r="W108" s="194"/>
      <c r="X108" s="194"/>
    </row>
    <row r="109" spans="17:24">
      <c r="Q109" s="194"/>
      <c r="R109" s="194"/>
      <c r="S109" s="194"/>
      <c r="T109" s="194"/>
      <c r="U109" s="194"/>
      <c r="V109" s="194"/>
      <c r="W109" s="194"/>
      <c r="X109" s="194"/>
    </row>
    <row r="110" spans="17:24">
      <c r="Q110" s="194"/>
      <c r="R110" s="194"/>
      <c r="S110" s="194"/>
      <c r="T110" s="194"/>
      <c r="U110" s="194"/>
      <c r="V110" s="194"/>
      <c r="W110" s="194"/>
      <c r="X110" s="194"/>
    </row>
    <row r="111" spans="17:24">
      <c r="Q111" s="194"/>
      <c r="R111" s="194"/>
      <c r="S111" s="194"/>
      <c r="T111" s="194"/>
      <c r="U111" s="194"/>
      <c r="V111" s="194"/>
      <c r="W111" s="194"/>
      <c r="X111" s="194"/>
    </row>
    <row r="112" spans="17:24">
      <c r="Q112" s="194"/>
      <c r="R112" s="194"/>
      <c r="S112" s="194"/>
      <c r="T112" s="194"/>
      <c r="U112" s="194"/>
      <c r="V112" s="194"/>
      <c r="W112" s="194"/>
      <c r="X112" s="194"/>
    </row>
    <row r="113" spans="17:24">
      <c r="Q113" s="194"/>
      <c r="R113" s="194"/>
      <c r="S113" s="194"/>
      <c r="T113" s="194"/>
      <c r="U113" s="194"/>
      <c r="V113" s="194"/>
      <c r="W113" s="194"/>
      <c r="X113" s="194"/>
    </row>
    <row r="114" spans="17:24">
      <c r="Q114" s="194"/>
      <c r="R114" s="194"/>
      <c r="S114" s="194"/>
      <c r="T114" s="194"/>
      <c r="U114" s="194"/>
      <c r="V114" s="194"/>
      <c r="W114" s="194"/>
      <c r="X114" s="194"/>
    </row>
    <row r="115" spans="17:24">
      <c r="Q115" s="194"/>
      <c r="R115" s="194"/>
      <c r="S115" s="194"/>
      <c r="T115" s="194"/>
      <c r="U115" s="194"/>
      <c r="V115" s="194"/>
      <c r="W115" s="194"/>
      <c r="X115" s="194"/>
    </row>
    <row r="116" spans="17:24">
      <c r="Q116" s="194"/>
      <c r="R116" s="194"/>
      <c r="S116" s="194"/>
      <c r="T116" s="194"/>
      <c r="U116" s="194"/>
      <c r="V116" s="194"/>
      <c r="W116" s="194"/>
      <c r="X116" s="194"/>
    </row>
    <row r="117" spans="17:24">
      <c r="Q117" s="194"/>
      <c r="R117" s="194"/>
      <c r="S117" s="194"/>
      <c r="T117" s="194"/>
      <c r="U117" s="194"/>
      <c r="V117" s="194"/>
      <c r="W117" s="194"/>
      <c r="X117" s="194"/>
    </row>
    <row r="118" spans="17:24">
      <c r="Q118" s="194"/>
      <c r="R118" s="194"/>
      <c r="S118" s="194"/>
      <c r="T118" s="194"/>
      <c r="U118" s="194"/>
      <c r="V118" s="194"/>
      <c r="W118" s="194"/>
      <c r="X118" s="194"/>
    </row>
    <row r="119" spans="17:24">
      <c r="Q119" s="194"/>
      <c r="R119" s="194"/>
      <c r="S119" s="194"/>
      <c r="T119" s="194"/>
      <c r="U119" s="194"/>
      <c r="V119" s="194"/>
      <c r="W119" s="194"/>
      <c r="X119" s="194"/>
    </row>
    <row r="120" spans="17:24">
      <c r="Q120" s="194"/>
      <c r="R120" s="194"/>
      <c r="S120" s="194"/>
      <c r="T120" s="194"/>
      <c r="U120" s="194"/>
      <c r="V120" s="194"/>
      <c r="W120" s="194"/>
      <c r="X120" s="194"/>
    </row>
    <row r="121" spans="17:24">
      <c r="Q121" s="194"/>
      <c r="R121" s="194"/>
      <c r="S121" s="194"/>
      <c r="T121" s="194"/>
      <c r="U121" s="194"/>
      <c r="V121" s="194"/>
      <c r="W121" s="194"/>
      <c r="X121" s="194"/>
    </row>
    <row r="122" spans="17:24">
      <c r="Q122" s="194"/>
      <c r="R122" s="194"/>
      <c r="S122" s="194"/>
      <c r="T122" s="194"/>
      <c r="U122" s="194"/>
      <c r="V122" s="194"/>
      <c r="W122" s="194"/>
      <c r="X122" s="194"/>
    </row>
    <row r="123" spans="17:24">
      <c r="Q123" s="194"/>
      <c r="R123" s="194"/>
      <c r="S123" s="194"/>
      <c r="T123" s="194"/>
      <c r="U123" s="194"/>
      <c r="V123" s="194"/>
      <c r="W123" s="194"/>
      <c r="X123" s="194"/>
    </row>
    <row r="124" spans="17:24">
      <c r="Q124" s="194"/>
      <c r="R124" s="194"/>
      <c r="S124" s="194"/>
      <c r="T124" s="194"/>
      <c r="U124" s="194"/>
      <c r="V124" s="194"/>
      <c r="W124" s="194"/>
      <c r="X124" s="194"/>
    </row>
    <row r="125" spans="17:24">
      <c r="Q125" s="194"/>
      <c r="R125" s="194"/>
      <c r="S125" s="194"/>
      <c r="T125" s="194"/>
      <c r="U125" s="194"/>
      <c r="V125" s="194"/>
      <c r="W125" s="194"/>
      <c r="X125" s="194"/>
    </row>
    <row r="126" spans="17:24">
      <c r="Q126" s="194"/>
      <c r="R126" s="194"/>
      <c r="S126" s="194"/>
      <c r="T126" s="194"/>
      <c r="U126" s="194"/>
      <c r="V126" s="194"/>
      <c r="W126" s="194"/>
      <c r="X126" s="194"/>
    </row>
    <row r="127" spans="17:24">
      <c r="Q127" s="194"/>
      <c r="R127" s="194"/>
      <c r="S127" s="194"/>
      <c r="T127" s="194"/>
      <c r="U127" s="194"/>
      <c r="V127" s="194"/>
      <c r="W127" s="194"/>
      <c r="X127" s="194"/>
    </row>
    <row r="128" spans="17:24">
      <c r="Q128" s="194"/>
      <c r="R128" s="194"/>
      <c r="S128" s="194"/>
      <c r="T128" s="194"/>
      <c r="U128" s="194"/>
      <c r="V128" s="194"/>
      <c r="W128" s="194"/>
      <c r="X128" s="194"/>
    </row>
    <row r="129" spans="17:24">
      <c r="Q129" s="194"/>
      <c r="R129" s="194"/>
      <c r="S129" s="194"/>
      <c r="T129" s="194"/>
      <c r="U129" s="194"/>
      <c r="V129" s="194"/>
      <c r="W129" s="194"/>
      <c r="X129" s="194"/>
    </row>
    <row r="130" spans="17:24">
      <c r="Q130" s="194"/>
      <c r="R130" s="194"/>
      <c r="S130" s="194"/>
      <c r="T130" s="194"/>
      <c r="U130" s="194"/>
      <c r="V130" s="194"/>
      <c r="W130" s="194"/>
      <c r="X130" s="194"/>
    </row>
    <row r="131" spans="17:24">
      <c r="Q131" s="194"/>
      <c r="R131" s="194"/>
      <c r="S131" s="194"/>
      <c r="T131" s="194"/>
      <c r="U131" s="194"/>
      <c r="V131" s="194"/>
      <c r="W131" s="194"/>
      <c r="X131" s="194"/>
    </row>
    <row r="132" spans="17:24">
      <c r="Q132" s="194"/>
      <c r="R132" s="194"/>
      <c r="S132" s="194"/>
      <c r="T132" s="194"/>
      <c r="U132" s="194"/>
      <c r="V132" s="194"/>
      <c r="W132" s="194"/>
      <c r="X132" s="194"/>
    </row>
    <row r="133" spans="17:24">
      <c r="Q133" s="194"/>
      <c r="R133" s="194"/>
      <c r="S133" s="194"/>
      <c r="T133" s="194"/>
      <c r="U133" s="194"/>
      <c r="V133" s="194"/>
      <c r="W133" s="194"/>
      <c r="X133" s="194"/>
    </row>
    <row r="134" spans="17:24">
      <c r="Q134" s="194"/>
      <c r="R134" s="194"/>
      <c r="S134" s="194"/>
      <c r="T134" s="194"/>
      <c r="U134" s="194"/>
      <c r="V134" s="194"/>
      <c r="W134" s="194"/>
      <c r="X134" s="194"/>
    </row>
    <row r="135" spans="17:24">
      <c r="Q135" s="194"/>
      <c r="R135" s="194"/>
      <c r="S135" s="194"/>
      <c r="T135" s="194"/>
      <c r="U135" s="194"/>
      <c r="V135" s="194"/>
      <c r="W135" s="194"/>
      <c r="X135" s="194"/>
    </row>
    <row r="136" spans="17:24">
      <c r="Q136" s="194"/>
      <c r="R136" s="194"/>
      <c r="S136" s="194"/>
      <c r="T136" s="194"/>
      <c r="U136" s="194"/>
      <c r="V136" s="194"/>
      <c r="W136" s="194"/>
      <c r="X136" s="194"/>
    </row>
    <row r="137" spans="17:24">
      <c r="Q137" s="194"/>
      <c r="R137" s="194"/>
      <c r="S137" s="194"/>
      <c r="T137" s="194"/>
      <c r="U137" s="194"/>
      <c r="V137" s="194"/>
      <c r="W137" s="194"/>
      <c r="X137" s="194"/>
    </row>
    <row r="138" spans="17:24">
      <c r="Q138" s="194"/>
      <c r="R138" s="194"/>
      <c r="S138" s="194"/>
      <c r="T138" s="194"/>
      <c r="U138" s="194"/>
      <c r="V138" s="194"/>
      <c r="W138" s="194"/>
      <c r="X138" s="194"/>
    </row>
    <row r="139" spans="17:24">
      <c r="Q139" s="194"/>
      <c r="R139" s="194"/>
      <c r="S139" s="194"/>
      <c r="T139" s="194"/>
      <c r="U139" s="194"/>
      <c r="V139" s="194"/>
      <c r="W139" s="194"/>
      <c r="X139" s="194"/>
    </row>
    <row r="140" spans="17:24">
      <c r="Q140" s="194"/>
      <c r="R140" s="194"/>
      <c r="S140" s="194"/>
      <c r="T140" s="194"/>
      <c r="U140" s="194"/>
      <c r="V140" s="194"/>
      <c r="W140" s="194"/>
      <c r="X140" s="194"/>
    </row>
    <row r="141" spans="17:24">
      <c r="Q141" s="194"/>
      <c r="R141" s="194"/>
      <c r="S141" s="194"/>
      <c r="T141" s="194"/>
      <c r="U141" s="194"/>
      <c r="V141" s="194"/>
      <c r="W141" s="194"/>
      <c r="X141" s="194"/>
    </row>
    <row r="142" spans="17:24">
      <c r="Q142" s="194"/>
      <c r="R142" s="194"/>
      <c r="S142" s="194"/>
      <c r="T142" s="194"/>
      <c r="U142" s="194"/>
      <c r="V142" s="194"/>
      <c r="W142" s="194"/>
      <c r="X142" s="194"/>
    </row>
    <row r="143" spans="17:24">
      <c r="Q143" s="194"/>
      <c r="R143" s="194"/>
      <c r="S143" s="194"/>
      <c r="T143" s="194"/>
      <c r="U143" s="194"/>
      <c r="V143" s="194"/>
      <c r="W143" s="194"/>
      <c r="X143" s="194"/>
    </row>
    <row r="144" spans="17:24">
      <c r="Q144" s="194"/>
      <c r="R144" s="194"/>
      <c r="S144" s="194"/>
      <c r="T144" s="194"/>
      <c r="U144" s="194"/>
      <c r="V144" s="194"/>
      <c r="W144" s="194"/>
      <c r="X144" s="194"/>
    </row>
    <row r="145" spans="17:24">
      <c r="Q145" s="194"/>
      <c r="R145" s="194"/>
      <c r="S145" s="194"/>
      <c r="T145" s="194"/>
      <c r="U145" s="194"/>
      <c r="V145" s="194"/>
      <c r="W145" s="194"/>
      <c r="X145" s="194"/>
    </row>
    <row r="146" spans="17:24">
      <c r="Q146" s="194"/>
      <c r="R146" s="194"/>
      <c r="S146" s="194"/>
      <c r="T146" s="194"/>
      <c r="U146" s="194"/>
      <c r="V146" s="194"/>
      <c r="W146" s="194"/>
      <c r="X146" s="194"/>
    </row>
    <row r="147" spans="17:24">
      <c r="Q147" s="194"/>
      <c r="R147" s="194"/>
      <c r="S147" s="194"/>
      <c r="T147" s="194"/>
      <c r="U147" s="194"/>
      <c r="V147" s="194"/>
      <c r="W147" s="194"/>
      <c r="X147" s="194"/>
    </row>
    <row r="148" spans="17:24">
      <c r="Q148" s="194"/>
      <c r="R148" s="194"/>
      <c r="S148" s="194"/>
      <c r="T148" s="194"/>
      <c r="U148" s="194"/>
      <c r="V148" s="194"/>
      <c r="W148" s="194"/>
      <c r="X148" s="194"/>
    </row>
    <row r="149" spans="17:24">
      <c r="Q149" s="194"/>
      <c r="R149" s="194"/>
      <c r="S149" s="194"/>
      <c r="T149" s="194"/>
      <c r="U149" s="194"/>
      <c r="V149" s="194"/>
      <c r="W149" s="194"/>
      <c r="X149" s="194"/>
    </row>
    <row r="150" spans="17:24">
      <c r="Q150" s="194"/>
      <c r="R150" s="194"/>
      <c r="S150" s="194"/>
      <c r="T150" s="194"/>
      <c r="U150" s="194"/>
      <c r="V150" s="194"/>
      <c r="W150" s="194"/>
      <c r="X150" s="194"/>
    </row>
    <row r="151" spans="17:24">
      <c r="Q151" s="194"/>
      <c r="R151" s="194"/>
      <c r="S151" s="194"/>
      <c r="T151" s="194"/>
      <c r="U151" s="194"/>
      <c r="V151" s="194"/>
      <c r="W151" s="194"/>
      <c r="X151" s="194"/>
    </row>
    <row r="152" spans="17:24">
      <c r="Q152" s="194"/>
      <c r="R152" s="194"/>
      <c r="S152" s="194"/>
      <c r="T152" s="194"/>
      <c r="U152" s="194"/>
      <c r="V152" s="194"/>
      <c r="W152" s="194"/>
      <c r="X152" s="194"/>
    </row>
    <row r="153" spans="17:24">
      <c r="Q153" s="194"/>
      <c r="R153" s="194"/>
      <c r="S153" s="194"/>
      <c r="T153" s="194"/>
      <c r="U153" s="194"/>
      <c r="V153" s="194"/>
      <c r="W153" s="194"/>
      <c r="X153" s="194"/>
    </row>
    <row r="154" spans="17:24">
      <c r="Q154" s="194"/>
      <c r="R154" s="194"/>
      <c r="S154" s="194"/>
      <c r="T154" s="194"/>
      <c r="U154" s="194"/>
      <c r="V154" s="194"/>
      <c r="W154" s="194"/>
      <c r="X154" s="194"/>
    </row>
    <row r="155" spans="17:24">
      <c r="Q155" s="194"/>
      <c r="R155" s="194"/>
      <c r="S155" s="194"/>
      <c r="T155" s="194"/>
      <c r="U155" s="194"/>
      <c r="V155" s="194"/>
      <c r="W155" s="194"/>
      <c r="X155" s="194"/>
    </row>
    <row r="156" spans="17:24">
      <c r="Q156" s="194"/>
      <c r="R156" s="194"/>
      <c r="S156" s="194"/>
      <c r="T156" s="194"/>
      <c r="U156" s="194"/>
      <c r="V156" s="194"/>
      <c r="W156" s="194"/>
      <c r="X156" s="194"/>
    </row>
    <row r="157" spans="17:24">
      <c r="Q157" s="194"/>
      <c r="R157" s="194"/>
      <c r="S157" s="194"/>
      <c r="T157" s="194"/>
      <c r="U157" s="194"/>
      <c r="V157" s="194"/>
      <c r="W157" s="194"/>
      <c r="X157" s="194"/>
    </row>
  </sheetData>
  <mergeCells count="25">
    <mergeCell ref="AM5:AP5"/>
    <mergeCell ref="AU5:AX5"/>
    <mergeCell ref="AQ5:AT5"/>
    <mergeCell ref="BK5:BN5"/>
    <mergeCell ref="BC5:BF5"/>
    <mergeCell ref="BX5:BX6"/>
    <mergeCell ref="BY5:BY6"/>
    <mergeCell ref="BZ5:BZ6"/>
    <mergeCell ref="BG5:BJ5"/>
    <mergeCell ref="CC5:CC6"/>
    <mergeCell ref="CB5:CB6"/>
    <mergeCell ref="CA5:CA6"/>
    <mergeCell ref="BT5:BT6"/>
    <mergeCell ref="BU5:BU6"/>
    <mergeCell ref="BV5:BV6"/>
    <mergeCell ref="BW5:BW6"/>
    <mergeCell ref="BO5:BQ5"/>
    <mergeCell ref="AI5:AL5"/>
    <mergeCell ref="A71:H71"/>
    <mergeCell ref="A5:A6"/>
    <mergeCell ref="B5:B6"/>
    <mergeCell ref="C5:C6"/>
    <mergeCell ref="D5:D6"/>
    <mergeCell ref="F5:F6"/>
    <mergeCell ref="E5:E6"/>
  </mergeCells>
  <phoneticPr fontId="50" type="noConversion"/>
  <hyperlinks>
    <hyperlink ref="A1" location="'1'!A1" display="до змісту"/>
  </hyperlinks>
  <printOptions horizontalCentered="1" verticalCentered="1"/>
  <pageMargins left="0.19685039370078741" right="0.15748031496062992" top="0.39370078740157483" bottom="0.15748031496062992" header="0.23622047244094491" footer="0.15748031496062992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PA43"/>
  <sheetViews>
    <sheetView zoomScale="50" zoomScaleNormal="50" workbookViewId="0">
      <selection activeCell="P15" sqref="P15"/>
    </sheetView>
  </sheetViews>
  <sheetFormatPr defaultColWidth="8" defaultRowHeight="13" outlineLevelCol="2"/>
  <cols>
    <col min="1" max="1" width="8.54296875" style="160" customWidth="1"/>
    <col min="2" max="2" width="38.36328125" style="160" customWidth="1"/>
    <col min="3" max="3" width="9.54296875" style="160" hidden="1" customWidth="1" outlineLevel="2"/>
    <col min="4" max="4" width="32.36328125" style="160" hidden="1" customWidth="1" outlineLevel="2"/>
    <col min="5" max="5" width="7.453125" style="160" hidden="1" customWidth="1" outlineLevel="2"/>
    <col min="6" max="6" width="36.08984375" style="160" hidden="1" customWidth="1" outlineLevel="2"/>
    <col min="7" max="7" width="6.90625" style="160" hidden="1" customWidth="1" outlineLevel="1" collapsed="1"/>
    <col min="8" max="8" width="6.453125" style="160" hidden="1" customWidth="1" outlineLevel="1"/>
    <col min="9" max="9" width="7.08984375" style="160" hidden="1" customWidth="1" outlineLevel="1"/>
    <col min="10" max="10" width="7.90625" style="160" hidden="1" customWidth="1" outlineLevel="1"/>
    <col min="11" max="11" width="6.453125" style="160" hidden="1" customWidth="1" outlineLevel="1"/>
    <col min="12" max="14" width="6.08984375" style="160" hidden="1" customWidth="1" outlineLevel="1"/>
    <col min="15" max="15" width="7.1796875" style="160" hidden="1" customWidth="1" outlineLevel="1"/>
    <col min="16" max="16" width="7.54296875" style="160" hidden="1" customWidth="1" outlineLevel="1"/>
    <col min="17" max="17" width="6.453125" style="160" hidden="1" customWidth="1" outlineLevel="1"/>
    <col min="18" max="18" width="7.36328125" style="160" hidden="1" customWidth="1" outlineLevel="1"/>
    <col min="19" max="31" width="7.6328125" style="160" hidden="1" customWidth="1" outlineLevel="1"/>
    <col min="32" max="32" width="7.36328125" style="160" hidden="1" customWidth="1" outlineLevel="1"/>
    <col min="33" max="33" width="6.08984375" style="160" hidden="1" customWidth="1" outlineLevel="1"/>
    <col min="34" max="34" width="6.6328125" style="160" hidden="1" customWidth="1" outlineLevel="1"/>
    <col min="35" max="42" width="7" style="160" hidden="1" customWidth="1" outlineLevel="1"/>
    <col min="43" max="46" width="8.81640625" style="160" hidden="1" customWidth="1" outlineLevel="1"/>
    <col min="47" max="47" width="8.81640625" style="160" customWidth="1" collapsed="1"/>
    <col min="48" max="69" width="8.81640625" style="160" customWidth="1"/>
    <col min="70" max="70" width="7.81640625" style="160" customWidth="1"/>
    <col min="71" max="71" width="7.36328125" style="182" customWidth="1"/>
    <col min="72" max="79" width="7.36328125" style="160" hidden="1" customWidth="1"/>
    <col min="80" max="80" width="7.36328125" style="160" customWidth="1"/>
    <col min="81" max="81" width="7.08984375" style="338" customWidth="1"/>
    <col min="82" max="82" width="8" style="182"/>
    <col min="83" max="157" width="8" style="160"/>
    <col min="158" max="159" width="8" style="195"/>
    <col min="160" max="172" width="8" style="197"/>
    <col min="173" max="208" width="8" style="160"/>
    <col min="209" max="229" width="8" style="197"/>
    <col min="230" max="331" width="8" style="160"/>
    <col min="332" max="332" width="8" style="197"/>
    <col min="333" max="333" width="8" style="417" customWidth="1"/>
    <col min="334" max="336" width="8" style="417"/>
    <col min="337" max="339" width="8" style="196"/>
    <col min="340" max="342" width="8" style="417"/>
    <col min="343" max="343" width="8" style="456"/>
    <col min="344" max="354" width="8" style="417"/>
    <col min="355" max="355" width="12.08984375" style="417" customWidth="1"/>
    <col min="356" max="363" width="8" style="417"/>
    <col min="364" max="364" width="8" style="197"/>
    <col min="365" max="373" width="8" style="195"/>
    <col min="374" max="376" width="8" style="197"/>
    <col min="377" max="410" width="8" style="196"/>
    <col min="411" max="417" width="8" style="197"/>
    <col min="418" max="16384" width="8" style="160"/>
  </cols>
  <sheetData>
    <row r="1" spans="1:417" ht="15.75" customHeight="1">
      <c r="A1" s="101" t="str">
        <f>IF('1'!A1=1,"до змісту","to title")</f>
        <v>to title</v>
      </c>
      <c r="O1" s="277"/>
      <c r="P1" s="166"/>
      <c r="Q1" s="166"/>
      <c r="U1" s="209"/>
      <c r="V1" s="209"/>
      <c r="W1" s="209"/>
      <c r="AB1" s="209"/>
      <c r="AC1" s="209"/>
      <c r="AD1" s="209"/>
      <c r="AI1" s="209"/>
      <c r="AJ1" s="209"/>
      <c r="AK1" s="209"/>
      <c r="AX1" s="157"/>
      <c r="CC1" s="442"/>
      <c r="CF1" s="147"/>
    </row>
    <row r="2" spans="1:417" ht="20.399999999999999" customHeight="1">
      <c r="A2" s="100" t="str">
        <f>IF('1'!A1=1,"1.4 Динаміка товарної структури імпорту з країн ЄС*","1.4 Dynamics of the Commodity Composition of Imports from EU countries*")</f>
        <v>1.4 Dynamics of the Commodity Composition of Imports from EU countries*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66"/>
      <c r="BT2" s="100"/>
      <c r="BU2" s="100"/>
      <c r="BV2" s="100"/>
      <c r="BW2" s="100"/>
      <c r="BX2" s="100"/>
      <c r="BY2" s="100"/>
      <c r="BZ2" s="100"/>
      <c r="CA2" s="100"/>
      <c r="CB2" s="100"/>
    </row>
    <row r="3" spans="1:417" ht="15" customHeight="1">
      <c r="A3" s="162" t="str">
        <f>IF('1'!A1=1,"(відповідно до КПБ6)","(according to BPM6 methodology)")</f>
        <v>(according to BPM6 methodology)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04"/>
      <c r="AN3" s="104"/>
      <c r="AO3" s="166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513"/>
      <c r="BT3" s="162"/>
      <c r="BU3" s="162"/>
      <c r="BV3" s="162"/>
      <c r="BW3" s="162"/>
      <c r="BX3" s="162"/>
      <c r="BY3" s="162"/>
      <c r="BZ3" s="162"/>
      <c r="CA3" s="162"/>
      <c r="CB3" s="162"/>
    </row>
    <row r="4" spans="1:417" ht="16.25" customHeight="1">
      <c r="A4" s="162" t="str">
        <f>IF('1'!A1=1,"Млн дол. США","Million USD")</f>
        <v>Million USD</v>
      </c>
      <c r="B4" s="100"/>
      <c r="C4" s="100"/>
      <c r="D4" s="100"/>
      <c r="E4" s="100"/>
      <c r="F4" s="100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58"/>
      <c r="AB4" s="159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89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513"/>
      <c r="BT4" s="162"/>
      <c r="BU4" s="162"/>
      <c r="BV4" s="162"/>
      <c r="BW4" s="162"/>
      <c r="BX4" s="162"/>
      <c r="BY4" s="162"/>
      <c r="BZ4" s="162"/>
      <c r="CA4" s="162"/>
      <c r="CB4" s="162"/>
    </row>
    <row r="5" spans="1:417" ht="21.65" customHeight="1">
      <c r="A5" s="596" t="str">
        <f>IF('1'!A1=1,C5,E5)</f>
        <v>Code</v>
      </c>
      <c r="B5" s="598" t="str">
        <f>IF('1'!A1=1,D5,F5)</f>
        <v>Commodity</v>
      </c>
      <c r="C5" s="600" t="s">
        <v>68</v>
      </c>
      <c r="D5" s="602" t="s">
        <v>0</v>
      </c>
      <c r="E5" s="602" t="s">
        <v>137</v>
      </c>
      <c r="F5" s="604" t="s">
        <v>135</v>
      </c>
      <c r="G5" s="117">
        <v>2010</v>
      </c>
      <c r="H5" s="117"/>
      <c r="I5" s="117"/>
      <c r="J5" s="118"/>
      <c r="K5" s="117">
        <v>2011</v>
      </c>
      <c r="L5" s="117"/>
      <c r="M5" s="117"/>
      <c r="N5" s="118"/>
      <c r="O5" s="122">
        <v>2012</v>
      </c>
      <c r="P5" s="117"/>
      <c r="Q5" s="117"/>
      <c r="R5" s="118"/>
      <c r="S5" s="122">
        <v>2013</v>
      </c>
      <c r="T5" s="117"/>
      <c r="U5" s="117"/>
      <c r="V5" s="118"/>
      <c r="W5" s="124">
        <v>2014</v>
      </c>
      <c r="X5" s="198"/>
      <c r="Y5" s="198"/>
      <c r="Z5" s="199"/>
      <c r="AA5" s="124">
        <v>2015</v>
      </c>
      <c r="AB5" s="198"/>
      <c r="AC5" s="198"/>
      <c r="AD5" s="199"/>
      <c r="AE5" s="122">
        <v>2016</v>
      </c>
      <c r="AF5" s="118"/>
      <c r="AG5" s="118"/>
      <c r="AH5" s="118"/>
      <c r="AI5" s="123">
        <v>2017</v>
      </c>
      <c r="AJ5" s="122"/>
      <c r="AK5" s="122"/>
      <c r="AL5" s="122"/>
      <c r="AM5" s="570">
        <v>2018</v>
      </c>
      <c r="AN5" s="571"/>
      <c r="AO5" s="571"/>
      <c r="AP5" s="572"/>
      <c r="AQ5" s="570">
        <v>2019</v>
      </c>
      <c r="AR5" s="571"/>
      <c r="AS5" s="571"/>
      <c r="AT5" s="572"/>
      <c r="AU5" s="570">
        <v>2020</v>
      </c>
      <c r="AV5" s="571"/>
      <c r="AW5" s="571"/>
      <c r="AX5" s="572"/>
      <c r="AY5" s="122">
        <v>2021</v>
      </c>
      <c r="AZ5" s="122"/>
      <c r="BA5" s="122"/>
      <c r="BB5" s="122"/>
      <c r="BC5" s="570">
        <v>2022</v>
      </c>
      <c r="BD5" s="571"/>
      <c r="BE5" s="571"/>
      <c r="BF5" s="572"/>
      <c r="BG5" s="570">
        <v>2023</v>
      </c>
      <c r="BH5" s="571"/>
      <c r="BI5" s="571"/>
      <c r="BJ5" s="572"/>
      <c r="BK5" s="591">
        <v>2024</v>
      </c>
      <c r="BL5" s="592"/>
      <c r="BM5" s="592"/>
      <c r="BN5" s="593"/>
      <c r="BO5" s="591">
        <v>2025</v>
      </c>
      <c r="BP5" s="592"/>
      <c r="BQ5" s="593"/>
      <c r="BR5" s="535">
        <v>2024</v>
      </c>
      <c r="BS5" s="535">
        <v>2025</v>
      </c>
      <c r="BT5" s="608">
        <v>2015</v>
      </c>
      <c r="BU5" s="558">
        <v>2016</v>
      </c>
      <c r="BV5" s="558">
        <v>2017</v>
      </c>
      <c r="BW5" s="558">
        <v>2018</v>
      </c>
      <c r="BX5" s="558">
        <v>2019</v>
      </c>
      <c r="BY5" s="558">
        <v>2020</v>
      </c>
      <c r="BZ5" s="558">
        <v>2021</v>
      </c>
      <c r="CA5" s="558">
        <v>2022</v>
      </c>
      <c r="CB5" s="558">
        <v>2023</v>
      </c>
      <c r="CC5" s="558">
        <v>2024</v>
      </c>
    </row>
    <row r="6" spans="1:417" s="200" customFormat="1" ht="58.25" customHeight="1">
      <c r="A6" s="611"/>
      <c r="B6" s="612"/>
      <c r="C6" s="613"/>
      <c r="D6" s="614"/>
      <c r="E6" s="614"/>
      <c r="F6" s="610" t="s">
        <v>136</v>
      </c>
      <c r="G6" s="242" t="s">
        <v>75</v>
      </c>
      <c r="H6" s="318" t="s">
        <v>76</v>
      </c>
      <c r="I6" s="318" t="s">
        <v>77</v>
      </c>
      <c r="J6" s="242" t="s">
        <v>78</v>
      </c>
      <c r="K6" s="238" t="s">
        <v>75</v>
      </c>
      <c r="L6" s="318" t="s">
        <v>76</v>
      </c>
      <c r="M6" s="318" t="s">
        <v>77</v>
      </c>
      <c r="N6" s="242" t="s">
        <v>78</v>
      </c>
      <c r="O6" s="238" t="s">
        <v>75</v>
      </c>
      <c r="P6" s="318" t="s">
        <v>76</v>
      </c>
      <c r="Q6" s="318" t="s">
        <v>77</v>
      </c>
      <c r="R6" s="242" t="s">
        <v>78</v>
      </c>
      <c r="S6" s="242" t="s">
        <v>75</v>
      </c>
      <c r="T6" s="318" t="s">
        <v>76</v>
      </c>
      <c r="U6" s="318" t="s">
        <v>77</v>
      </c>
      <c r="V6" s="242" t="s">
        <v>78</v>
      </c>
      <c r="W6" s="238" t="s">
        <v>75</v>
      </c>
      <c r="X6" s="318" t="s">
        <v>76</v>
      </c>
      <c r="Y6" s="318" t="s">
        <v>77</v>
      </c>
      <c r="Z6" s="242" t="s">
        <v>78</v>
      </c>
      <c r="AA6" s="424" t="s">
        <v>75</v>
      </c>
      <c r="AB6" s="420" t="s">
        <v>76</v>
      </c>
      <c r="AC6" s="420" t="s">
        <v>77</v>
      </c>
      <c r="AD6" s="421" t="s">
        <v>78</v>
      </c>
      <c r="AE6" s="238" t="s">
        <v>75</v>
      </c>
      <c r="AF6" s="237" t="s">
        <v>76</v>
      </c>
      <c r="AG6" s="237" t="s">
        <v>77</v>
      </c>
      <c r="AH6" s="242" t="s">
        <v>78</v>
      </c>
      <c r="AI6" s="236" t="s">
        <v>111</v>
      </c>
      <c r="AJ6" s="236" t="s">
        <v>76</v>
      </c>
      <c r="AK6" s="236" t="s">
        <v>77</v>
      </c>
      <c r="AL6" s="241" t="s">
        <v>78</v>
      </c>
      <c r="AM6" s="236" t="s">
        <v>111</v>
      </c>
      <c r="AN6" s="241" t="s">
        <v>76</v>
      </c>
      <c r="AO6" s="243" t="s">
        <v>77</v>
      </c>
      <c r="AP6" s="241" t="s">
        <v>78</v>
      </c>
      <c r="AQ6" s="235" t="s">
        <v>111</v>
      </c>
      <c r="AR6" s="235" t="s">
        <v>76</v>
      </c>
      <c r="AS6" s="235" t="s">
        <v>77</v>
      </c>
      <c r="AT6" s="241" t="s">
        <v>78</v>
      </c>
      <c r="AU6" s="301" t="s">
        <v>111</v>
      </c>
      <c r="AV6" s="301" t="s">
        <v>76</v>
      </c>
      <c r="AW6" s="301" t="s">
        <v>77</v>
      </c>
      <c r="AX6" s="241" t="s">
        <v>78</v>
      </c>
      <c r="AY6" s="235" t="s">
        <v>111</v>
      </c>
      <c r="AZ6" s="304" t="s">
        <v>76</v>
      </c>
      <c r="BA6" s="308" t="s">
        <v>77</v>
      </c>
      <c r="BB6" s="312" t="s">
        <v>78</v>
      </c>
      <c r="BC6" s="332" t="s">
        <v>75</v>
      </c>
      <c r="BD6" s="332" t="s">
        <v>76</v>
      </c>
      <c r="BE6" s="332" t="s">
        <v>77</v>
      </c>
      <c r="BF6" s="339" t="s">
        <v>78</v>
      </c>
      <c r="BG6" s="339" t="s">
        <v>75</v>
      </c>
      <c r="BH6" s="339" t="s">
        <v>76</v>
      </c>
      <c r="BI6" s="339" t="s">
        <v>77</v>
      </c>
      <c r="BJ6" s="339" t="s">
        <v>78</v>
      </c>
      <c r="BK6" s="339" t="s">
        <v>75</v>
      </c>
      <c r="BL6" s="339" t="s">
        <v>76</v>
      </c>
      <c r="BM6" s="339" t="s">
        <v>77</v>
      </c>
      <c r="BN6" s="339" t="s">
        <v>78</v>
      </c>
      <c r="BO6" s="339" t="s">
        <v>75</v>
      </c>
      <c r="BP6" s="550" t="s">
        <v>76</v>
      </c>
      <c r="BQ6" s="549" t="s">
        <v>77</v>
      </c>
      <c r="BR6" s="318" t="s">
        <v>341</v>
      </c>
      <c r="BS6" s="242" t="s">
        <v>341</v>
      </c>
      <c r="BT6" s="609"/>
      <c r="BU6" s="559"/>
      <c r="BV6" s="559"/>
      <c r="BW6" s="559"/>
      <c r="BX6" s="559"/>
      <c r="BY6" s="559"/>
      <c r="BZ6" s="559"/>
      <c r="CA6" s="559"/>
      <c r="CB6" s="559"/>
      <c r="CC6" s="559"/>
      <c r="CD6" s="536"/>
      <c r="FB6" s="201"/>
      <c r="FC6" s="201"/>
      <c r="FD6" s="203"/>
      <c r="FE6" s="197" t="s">
        <v>337</v>
      </c>
      <c r="FF6" s="197" t="s">
        <v>338</v>
      </c>
      <c r="FG6" s="197"/>
      <c r="FH6" s="197"/>
      <c r="FI6" s="203"/>
      <c r="FJ6" s="203"/>
      <c r="FK6" s="203"/>
      <c r="FL6" s="203"/>
      <c r="FM6" s="203"/>
      <c r="FN6" s="203"/>
      <c r="FO6" s="203"/>
      <c r="FP6" s="203"/>
      <c r="HA6" s="203"/>
      <c r="HB6" s="203"/>
      <c r="HC6" s="203"/>
      <c r="HD6" s="203"/>
      <c r="HE6" s="203"/>
      <c r="HF6" s="203"/>
      <c r="HG6" s="203"/>
      <c r="HH6" s="203"/>
      <c r="HI6" s="203"/>
      <c r="HJ6" s="203"/>
      <c r="HK6" s="203"/>
      <c r="HL6" s="203"/>
      <c r="HM6" s="203"/>
      <c r="HN6" s="203"/>
      <c r="HO6" s="203"/>
      <c r="HP6" s="203"/>
      <c r="HQ6" s="203"/>
      <c r="HR6" s="203"/>
      <c r="HS6" s="203"/>
      <c r="HT6" s="203"/>
      <c r="HU6" s="203"/>
      <c r="LT6" s="203"/>
      <c r="LU6" s="444"/>
      <c r="LV6" s="444"/>
      <c r="LW6" s="444"/>
      <c r="LX6" s="444"/>
      <c r="LY6" s="202"/>
      <c r="LZ6" s="202"/>
      <c r="MA6" s="202"/>
      <c r="MB6" s="444"/>
      <c r="MC6" s="444"/>
      <c r="MD6" s="444"/>
      <c r="ME6" s="457"/>
      <c r="MF6" s="444"/>
      <c r="MG6" s="444"/>
      <c r="MH6" s="444"/>
      <c r="MI6" s="444"/>
      <c r="MJ6" s="444"/>
      <c r="MK6" s="444"/>
      <c r="ML6" s="444"/>
      <c r="MM6" s="444"/>
      <c r="MN6" s="444"/>
      <c r="MO6" s="444"/>
      <c r="MP6" s="444"/>
      <c r="MQ6" s="444"/>
      <c r="MR6" s="444"/>
      <c r="MS6" s="444"/>
      <c r="MT6" s="444"/>
      <c r="MU6" s="444"/>
      <c r="MV6" s="444"/>
      <c r="MW6" s="444"/>
      <c r="MX6" s="444"/>
      <c r="MY6" s="444"/>
      <c r="MZ6" s="203"/>
      <c r="NA6" s="201"/>
      <c r="NB6" s="201"/>
      <c r="NC6" s="201"/>
      <c r="ND6" s="201"/>
      <c r="NE6" s="201"/>
      <c r="NF6" s="201"/>
      <c r="NG6" s="201"/>
      <c r="NH6" s="201"/>
      <c r="NI6" s="201"/>
      <c r="NJ6" s="203"/>
      <c r="NK6" s="203"/>
      <c r="NL6" s="203"/>
      <c r="NM6" s="202"/>
      <c r="NN6" s="202"/>
      <c r="NO6" s="202"/>
      <c r="NP6" s="202"/>
      <c r="NQ6" s="202"/>
      <c r="NR6" s="202"/>
      <c r="NS6" s="202"/>
      <c r="NT6" s="202"/>
      <c r="NU6" s="202"/>
      <c r="NV6" s="202"/>
      <c r="NW6" s="202"/>
      <c r="NX6" s="202"/>
      <c r="NY6" s="202"/>
      <c r="NZ6" s="202"/>
      <c r="OA6" s="202"/>
      <c r="OB6" s="202"/>
      <c r="OC6" s="202"/>
      <c r="OD6" s="202"/>
      <c r="OE6" s="202"/>
      <c r="OF6" s="202"/>
      <c r="OG6" s="202"/>
      <c r="OH6" s="202"/>
      <c r="OI6" s="202"/>
      <c r="OJ6" s="202"/>
      <c r="OK6" s="202"/>
      <c r="OL6" s="202"/>
      <c r="OM6" s="202"/>
      <c r="ON6" s="202"/>
      <c r="OO6" s="202"/>
      <c r="OP6" s="202"/>
      <c r="OQ6" s="202"/>
      <c r="OR6" s="202"/>
      <c r="OS6" s="202"/>
      <c r="OT6" s="202"/>
      <c r="OU6" s="203"/>
      <c r="OV6" s="203"/>
      <c r="OW6" s="203"/>
      <c r="OX6" s="203"/>
      <c r="OY6" s="203"/>
      <c r="OZ6" s="203"/>
      <c r="PA6" s="203"/>
    </row>
    <row r="7" spans="1:417" s="200" customFormat="1" ht="35" customHeight="1">
      <c r="A7" s="469"/>
      <c r="B7" s="248" t="str">
        <f>IF('1'!$A$1=1,D7,F7)</f>
        <v>EU 27**</v>
      </c>
      <c r="C7" s="485"/>
      <c r="D7" s="486" t="s">
        <v>185</v>
      </c>
      <c r="E7" s="487"/>
      <c r="F7" s="488" t="s">
        <v>197</v>
      </c>
      <c r="G7" s="297">
        <v>3107.1780242099999</v>
      </c>
      <c r="H7" s="255">
        <v>3865.7542596600006</v>
      </c>
      <c r="I7" s="255">
        <v>4708.536223430001</v>
      </c>
      <c r="J7" s="255">
        <v>5334.7936697299992</v>
      </c>
      <c r="K7" s="255">
        <v>4570.0933194400004</v>
      </c>
      <c r="L7" s="255">
        <v>5426.484788849998</v>
      </c>
      <c r="M7" s="255">
        <v>6238.1505216600008</v>
      </c>
      <c r="N7" s="255">
        <v>6726.4967273800012</v>
      </c>
      <c r="O7" s="255">
        <v>4857.5021531999992</v>
      </c>
      <c r="P7" s="255">
        <v>6201.4250148799993</v>
      </c>
      <c r="Q7" s="255">
        <v>5828.7321056599994</v>
      </c>
      <c r="R7" s="255">
        <v>6593.0031220800001</v>
      </c>
      <c r="S7" s="255">
        <v>5040.5623095999999</v>
      </c>
      <c r="T7" s="255">
        <v>5848.0931357200006</v>
      </c>
      <c r="U7" s="255">
        <v>6539.43332947</v>
      </c>
      <c r="V7" s="255">
        <v>6744.8187150099984</v>
      </c>
      <c r="W7" s="255">
        <v>4283.6761928300002</v>
      </c>
      <c r="X7" s="255">
        <v>4285.2891903199989</v>
      </c>
      <c r="Y7" s="255">
        <v>4991.1146895400007</v>
      </c>
      <c r="Z7" s="255">
        <v>4904.0928412100011</v>
      </c>
      <c r="AA7" s="255">
        <v>3346.7820552500002</v>
      </c>
      <c r="AB7" s="255">
        <v>3020.8904804100002</v>
      </c>
      <c r="AC7" s="255">
        <v>3328.9075172099992</v>
      </c>
      <c r="AD7" s="255">
        <v>3491.7148068700003</v>
      </c>
      <c r="AE7" s="255">
        <v>3261.1957382099999</v>
      </c>
      <c r="AF7" s="255">
        <v>3240.017207190001</v>
      </c>
      <c r="AG7" s="255">
        <v>3851.6980641300001</v>
      </c>
      <c r="AH7" s="255">
        <v>4380.0053325500003</v>
      </c>
      <c r="AI7" s="255">
        <v>4016.2290326000007</v>
      </c>
      <c r="AJ7" s="255">
        <v>4230.1458024500007</v>
      </c>
      <c r="AK7" s="255">
        <v>4653.2760078400006</v>
      </c>
      <c r="AL7" s="255">
        <v>5154.1223153199999</v>
      </c>
      <c r="AM7" s="255">
        <v>4488.4206463899991</v>
      </c>
      <c r="AN7" s="255">
        <v>4794.6295018800001</v>
      </c>
      <c r="AO7" s="255">
        <v>5429.5136636500001</v>
      </c>
      <c r="AP7" s="255">
        <v>5549.127271289999</v>
      </c>
      <c r="AQ7" s="255">
        <v>5147.1383716399996</v>
      </c>
      <c r="AR7" s="255">
        <v>5359.8258365300007</v>
      </c>
      <c r="AS7" s="255">
        <v>5884.2670523500019</v>
      </c>
      <c r="AT7" s="255">
        <v>5947.3527726299999</v>
      </c>
      <c r="AU7" s="255">
        <v>5409.3657678500003</v>
      </c>
      <c r="AV7" s="255">
        <v>4166.7931024799991</v>
      </c>
      <c r="AW7" s="255">
        <v>5542.8131877100004</v>
      </c>
      <c r="AX7" s="255">
        <v>6364.0710102199992</v>
      </c>
      <c r="AY7" s="255">
        <v>5669.190512539999</v>
      </c>
      <c r="AZ7" s="255">
        <v>6264.7660543799993</v>
      </c>
      <c r="BA7" s="255">
        <v>7052.6410554899994</v>
      </c>
      <c r="BB7" s="255">
        <v>7967.60114032</v>
      </c>
      <c r="BC7" s="255">
        <v>4819.4985879100004</v>
      </c>
      <c r="BD7" s="255">
        <v>5654.1117082500004</v>
      </c>
      <c r="BE7" s="255">
        <v>7115.0387078700005</v>
      </c>
      <c r="BF7" s="255">
        <v>7926.9007174999997</v>
      </c>
      <c r="BG7" s="255">
        <v>7718.777311159999</v>
      </c>
      <c r="BH7" s="255">
        <v>7254.4029800299995</v>
      </c>
      <c r="BI7" s="255">
        <v>7806.0607266300003</v>
      </c>
      <c r="BJ7" s="255">
        <v>8455.8097797000009</v>
      </c>
      <c r="BK7" s="255">
        <v>7809.81734753</v>
      </c>
      <c r="BL7" s="255">
        <v>8408.2226827799986</v>
      </c>
      <c r="BM7" s="255">
        <v>8470.6399143300005</v>
      </c>
      <c r="BN7" s="255">
        <v>9388.7868557199999</v>
      </c>
      <c r="BO7" s="255">
        <v>8333.8050439800008</v>
      </c>
      <c r="BP7" s="255">
        <v>9074.3981850599994</v>
      </c>
      <c r="BQ7" s="255">
        <v>9563.15884405</v>
      </c>
      <c r="BR7" s="255">
        <f>BK7+BL7+BM7</f>
        <v>24688.67994464</v>
      </c>
      <c r="BS7" s="255">
        <f>BO7+BP7+BQ7</f>
        <v>26971.36207309</v>
      </c>
      <c r="BT7" s="255">
        <f t="shared" ref="BT7:BT38" si="0">AA7+AB7+AC7+AD7</f>
        <v>13188.294859739999</v>
      </c>
      <c r="BU7" s="255">
        <f t="shared" ref="BU7:BU38" si="1">AE7+AF7+AG7+AH7</f>
        <v>14732.91634208</v>
      </c>
      <c r="BV7" s="255">
        <f t="shared" ref="BV7:BV38" si="2">AI7+AJ7+AK7+AL7</f>
        <v>18053.773158210002</v>
      </c>
      <c r="BW7" s="255">
        <f t="shared" ref="BW7:BW38" si="3">AM7+AN7+AO7+AP7</f>
        <v>20261.691083209997</v>
      </c>
      <c r="BX7" s="254">
        <f>AQ7+AR7+AS7+AT7</f>
        <v>22338.58403315</v>
      </c>
      <c r="BY7" s="254">
        <f>AU7+AV7+AW7+AX7</f>
        <v>21483.043068259998</v>
      </c>
      <c r="BZ7" s="254">
        <f t="shared" ref="BZ7:BZ38" si="4">AY7+AZ7+BA7+BB7</f>
        <v>26954.198762729997</v>
      </c>
      <c r="CA7" s="254">
        <f t="shared" ref="CA7:CA38" si="5">BC7+BD7+BE7+BF7</f>
        <v>25515.549721530002</v>
      </c>
      <c r="CB7" s="254">
        <f>BG7+BH7+BI7+BJ7</f>
        <v>31235.050797519998</v>
      </c>
      <c r="CC7" s="539">
        <f>BK7+BL7+BM7+BN7</f>
        <v>34077.466800360002</v>
      </c>
      <c r="CD7" s="536"/>
      <c r="FB7" s="201"/>
      <c r="FC7" s="201"/>
      <c r="FD7" s="203"/>
      <c r="FE7" s="203"/>
      <c r="FF7" s="203"/>
      <c r="FG7" s="203"/>
      <c r="FH7" s="203"/>
      <c r="FI7" s="203"/>
      <c r="FJ7" s="203"/>
      <c r="FK7" s="203"/>
      <c r="FL7" s="203"/>
      <c r="FM7" s="203"/>
      <c r="FN7" s="203"/>
      <c r="FO7" s="203"/>
      <c r="FP7" s="203"/>
      <c r="HA7" s="203"/>
      <c r="HB7" s="203"/>
      <c r="HC7" s="203"/>
      <c r="HD7" s="203"/>
      <c r="HE7" s="203"/>
      <c r="HF7" s="203"/>
      <c r="HG7" s="203"/>
      <c r="HH7" s="203"/>
      <c r="HI7" s="203"/>
      <c r="HJ7" s="203"/>
      <c r="HK7" s="203"/>
      <c r="HL7" s="203"/>
      <c r="HM7" s="203"/>
      <c r="HN7" s="203"/>
      <c r="HO7" s="203"/>
      <c r="HP7" s="203"/>
      <c r="HQ7" s="203"/>
      <c r="HR7" s="203"/>
      <c r="HS7" s="203"/>
      <c r="HT7" s="203"/>
      <c r="HU7" s="203"/>
      <c r="LT7" s="203"/>
      <c r="LU7" s="444"/>
      <c r="LV7" s="444"/>
      <c r="LW7" s="444"/>
      <c r="LX7" s="444"/>
      <c r="LY7" s="202"/>
      <c r="LZ7" s="202"/>
      <c r="MA7" s="202"/>
      <c r="MB7" s="444"/>
      <c r="MC7" s="444"/>
      <c r="MD7" s="444"/>
      <c r="ME7" s="457"/>
      <c r="MF7" s="444"/>
      <c r="MG7" s="444"/>
      <c r="MH7" s="444"/>
      <c r="MI7" s="444"/>
      <c r="MJ7" s="444"/>
      <c r="MK7" s="444"/>
      <c r="ML7" s="444"/>
      <c r="MM7" s="444"/>
      <c r="MN7" s="444"/>
      <c r="MO7" s="444"/>
      <c r="MP7" s="444"/>
      <c r="MQ7" s="444"/>
      <c r="MR7" s="444"/>
      <c r="MS7" s="444"/>
      <c r="MT7" s="444"/>
      <c r="MU7" s="444"/>
      <c r="MV7" s="444"/>
      <c r="MW7" s="444"/>
      <c r="MX7" s="444"/>
      <c r="MY7" s="444"/>
      <c r="MZ7" s="203"/>
      <c r="NA7" s="201"/>
      <c r="NB7" s="201"/>
      <c r="NC7" s="201"/>
      <c r="ND7" s="201"/>
      <c r="NE7" s="201"/>
      <c r="NF7" s="201"/>
      <c r="NG7" s="201"/>
      <c r="NH7" s="201"/>
      <c r="NI7" s="201"/>
      <c r="NJ7" s="203"/>
      <c r="NK7" s="203"/>
      <c r="NL7" s="203"/>
      <c r="NM7" s="202"/>
      <c r="NN7" s="202"/>
      <c r="NO7" s="202"/>
      <c r="NP7" s="202"/>
      <c r="NQ7" s="202"/>
      <c r="NR7" s="202"/>
      <c r="NS7" s="202"/>
      <c r="NT7" s="202"/>
      <c r="NU7" s="202"/>
      <c r="NV7" s="202"/>
      <c r="NW7" s="202"/>
      <c r="NX7" s="202"/>
      <c r="NY7" s="202"/>
      <c r="NZ7" s="202"/>
      <c r="OA7" s="202"/>
      <c r="OB7" s="202"/>
      <c r="OC7" s="202"/>
      <c r="OD7" s="202"/>
      <c r="OE7" s="202"/>
      <c r="OF7" s="202"/>
      <c r="OG7" s="202"/>
      <c r="OH7" s="202"/>
      <c r="OI7" s="202"/>
      <c r="OJ7" s="202"/>
      <c r="OK7" s="202"/>
      <c r="OL7" s="202"/>
      <c r="OM7" s="202"/>
      <c r="ON7" s="202"/>
      <c r="OO7" s="202"/>
      <c r="OP7" s="202"/>
      <c r="OQ7" s="202"/>
      <c r="OR7" s="202"/>
      <c r="OS7" s="202"/>
      <c r="OT7" s="202"/>
      <c r="OU7" s="203"/>
      <c r="OV7" s="203"/>
      <c r="OW7" s="203"/>
      <c r="OX7" s="203"/>
      <c r="OY7" s="203"/>
      <c r="OZ7" s="203"/>
      <c r="PA7" s="203"/>
    </row>
    <row r="8" spans="1:417" ht="35" customHeight="1">
      <c r="A8" s="490"/>
      <c r="B8" s="170" t="str">
        <f>IF('1'!A1=1,D8,F8)</f>
        <v>Agricultural products</v>
      </c>
      <c r="C8" s="484"/>
      <c r="D8" s="388" t="s">
        <v>1</v>
      </c>
      <c r="E8" s="484"/>
      <c r="F8" s="388" t="s">
        <v>113</v>
      </c>
      <c r="G8" s="542">
        <v>450.96397618999998</v>
      </c>
      <c r="H8" s="293">
        <v>501.10431197999998</v>
      </c>
      <c r="I8" s="293">
        <v>494.90506906000002</v>
      </c>
      <c r="J8" s="293">
        <v>594.61690628999997</v>
      </c>
      <c r="K8" s="293">
        <v>592.92445789999999</v>
      </c>
      <c r="L8" s="293">
        <v>573.34867854000004</v>
      </c>
      <c r="M8" s="293">
        <v>561.65081081999995</v>
      </c>
      <c r="N8" s="293">
        <v>631.44918201999997</v>
      </c>
      <c r="O8" s="293">
        <v>675.98619690999999</v>
      </c>
      <c r="P8" s="293">
        <v>753.87739223000005</v>
      </c>
      <c r="Q8" s="293">
        <v>677.75497412000004</v>
      </c>
      <c r="R8" s="293">
        <v>742.22187319</v>
      </c>
      <c r="S8" s="293">
        <v>803.78822104000005</v>
      </c>
      <c r="T8" s="293">
        <v>713.01786432999995</v>
      </c>
      <c r="U8" s="293">
        <v>654.07802738999999</v>
      </c>
      <c r="V8" s="293">
        <v>776.96218833</v>
      </c>
      <c r="W8" s="293">
        <v>763.52465891999998</v>
      </c>
      <c r="X8" s="293">
        <v>531.52330528000005</v>
      </c>
      <c r="Y8" s="293">
        <v>515.38372557000002</v>
      </c>
      <c r="Z8" s="293">
        <v>555.11376582000003</v>
      </c>
      <c r="AA8" s="293">
        <v>453.07130462999999</v>
      </c>
      <c r="AB8" s="293">
        <v>304.34711274</v>
      </c>
      <c r="AC8" s="293">
        <v>321.70523630999998</v>
      </c>
      <c r="AD8" s="293">
        <v>358.78855698000001</v>
      </c>
      <c r="AE8" s="293">
        <v>452.32137327999999</v>
      </c>
      <c r="AF8" s="293">
        <v>357.55384607000002</v>
      </c>
      <c r="AG8" s="293">
        <v>382.93731892</v>
      </c>
      <c r="AH8" s="293">
        <v>439.06208000999999</v>
      </c>
      <c r="AI8" s="252">
        <v>449.39387463000003</v>
      </c>
      <c r="AJ8" s="252">
        <v>410.75016281000001</v>
      </c>
      <c r="AK8" s="252">
        <v>469.82250606000002</v>
      </c>
      <c r="AL8" s="252">
        <v>599.76325329999997</v>
      </c>
      <c r="AM8" s="252">
        <v>586.48962433999998</v>
      </c>
      <c r="AN8" s="252">
        <v>529.19338301000005</v>
      </c>
      <c r="AO8" s="252">
        <v>555.10368563999998</v>
      </c>
      <c r="AP8" s="252">
        <v>657.77396756999997</v>
      </c>
      <c r="AQ8" s="252">
        <v>646.36614341999996</v>
      </c>
      <c r="AR8" s="252">
        <v>598.73367076</v>
      </c>
      <c r="AS8" s="252">
        <v>655.38996221000002</v>
      </c>
      <c r="AT8" s="252">
        <v>833.17301794000002</v>
      </c>
      <c r="AU8" s="252">
        <v>748.74148664999996</v>
      </c>
      <c r="AV8" s="252">
        <v>682.01080833000003</v>
      </c>
      <c r="AW8" s="252">
        <v>771.51228609999998</v>
      </c>
      <c r="AX8" s="252">
        <v>964.09857485999999</v>
      </c>
      <c r="AY8" s="252">
        <v>894.14870693</v>
      </c>
      <c r="AZ8" s="252">
        <v>860.15191844000003</v>
      </c>
      <c r="BA8" s="252">
        <v>905.28713421999998</v>
      </c>
      <c r="BB8" s="252">
        <v>1099.6281011999999</v>
      </c>
      <c r="BC8" s="252">
        <v>698.23074024000005</v>
      </c>
      <c r="BD8" s="252">
        <v>746.18197774000009</v>
      </c>
      <c r="BE8" s="252">
        <v>824.21565815999998</v>
      </c>
      <c r="BF8" s="252">
        <v>857.26440092000007</v>
      </c>
      <c r="BG8" s="252">
        <v>894.28207670000006</v>
      </c>
      <c r="BH8" s="252">
        <v>884.11145510999995</v>
      </c>
      <c r="BI8" s="252">
        <v>876.17390719000002</v>
      </c>
      <c r="BJ8" s="252">
        <v>974.20219278000002</v>
      </c>
      <c r="BK8" s="252">
        <v>961.97444246000009</v>
      </c>
      <c r="BL8" s="252">
        <v>947.56667567</v>
      </c>
      <c r="BM8" s="252">
        <v>954.03510456000004</v>
      </c>
      <c r="BN8" s="252">
        <v>1109.29032837</v>
      </c>
      <c r="BO8" s="252">
        <v>1032.0693898499999</v>
      </c>
      <c r="BP8" s="252">
        <v>1146.0049774900001</v>
      </c>
      <c r="BQ8" s="252">
        <v>1175.9138858900001</v>
      </c>
      <c r="BR8" s="260">
        <f>BK8+BL8+BM8</f>
        <v>2863.5762226900001</v>
      </c>
      <c r="BS8" s="260">
        <f>BO8+BP8+BQ8</f>
        <v>3353.9882532300003</v>
      </c>
      <c r="BT8" s="260">
        <f t="shared" si="0"/>
        <v>1437.91221066</v>
      </c>
      <c r="BU8" s="260">
        <f t="shared" si="1"/>
        <v>1631.87461828</v>
      </c>
      <c r="BV8" s="260">
        <f t="shared" si="2"/>
        <v>1929.7297968000003</v>
      </c>
      <c r="BW8" s="260">
        <f t="shared" si="3"/>
        <v>2328.5606605600001</v>
      </c>
      <c r="BX8" s="252">
        <f>AQ8+AR8+AS8+AT8</f>
        <v>2733.66279433</v>
      </c>
      <c r="BY8" s="252">
        <f>AU8+AV8+AW8+AX8</f>
        <v>3166.3631559400001</v>
      </c>
      <c r="BZ8" s="252">
        <f t="shared" si="4"/>
        <v>3759.2158607900001</v>
      </c>
      <c r="CA8" s="252">
        <f t="shared" si="5"/>
        <v>3125.8927770600003</v>
      </c>
      <c r="CB8" s="252">
        <f t="shared" ref="CB8:CB38" si="6">BG8+BH8+BI8+BJ8</f>
        <v>3628.7696317800001</v>
      </c>
      <c r="CC8" s="540">
        <f t="shared" ref="CC8:CC38" si="7">BK8+BL8+BM8+BN8</f>
        <v>3972.8665510600003</v>
      </c>
    </row>
    <row r="9" spans="1:417" s="208" customFormat="1" ht="30" customHeight="1">
      <c r="A9" s="472" t="s">
        <v>46</v>
      </c>
      <c r="B9" s="175" t="str">
        <f>IF('1'!A1=1,D9,F9)</f>
        <v>meat and edible meat offal</v>
      </c>
      <c r="C9" s="384" t="s">
        <v>46</v>
      </c>
      <c r="D9" s="389" t="s">
        <v>47</v>
      </c>
      <c r="E9" s="384" t="s">
        <v>46</v>
      </c>
      <c r="F9" s="385" t="s">
        <v>138</v>
      </c>
      <c r="G9" s="543">
        <v>35.764433500000003</v>
      </c>
      <c r="H9" s="292">
        <v>59.125509579999999</v>
      </c>
      <c r="I9" s="292">
        <v>66.748007920000006</v>
      </c>
      <c r="J9" s="292">
        <v>70.301390889999993</v>
      </c>
      <c r="K9" s="292">
        <v>36.251332259999998</v>
      </c>
      <c r="L9" s="292">
        <v>35.978095240000002</v>
      </c>
      <c r="M9" s="292">
        <v>62.387258340000002</v>
      </c>
      <c r="N9" s="292">
        <v>55.592655139999998</v>
      </c>
      <c r="O9" s="292">
        <v>52.84033702</v>
      </c>
      <c r="P9" s="292">
        <v>111.16365405000001</v>
      </c>
      <c r="Q9" s="292">
        <v>125.91878072</v>
      </c>
      <c r="R9" s="292">
        <v>89.516384970000004</v>
      </c>
      <c r="S9" s="292">
        <v>61.830807970000002</v>
      </c>
      <c r="T9" s="292">
        <v>73.518959789999997</v>
      </c>
      <c r="U9" s="292">
        <v>93.563661210000006</v>
      </c>
      <c r="V9" s="292">
        <v>66.056429989999998</v>
      </c>
      <c r="W9" s="292">
        <v>28.380060220000001</v>
      </c>
      <c r="X9" s="292">
        <v>36.11279175</v>
      </c>
      <c r="Y9" s="292">
        <v>54.772213530000002</v>
      </c>
      <c r="Z9" s="292">
        <v>53.660025089999998</v>
      </c>
      <c r="AA9" s="292">
        <v>17.752190989999999</v>
      </c>
      <c r="AB9" s="292">
        <v>20.1977276</v>
      </c>
      <c r="AC9" s="292">
        <v>27.972441920000001</v>
      </c>
      <c r="AD9" s="292">
        <v>26.22627881</v>
      </c>
      <c r="AE9" s="292">
        <v>17.278246360000001</v>
      </c>
      <c r="AF9" s="292">
        <v>17.132046160000002</v>
      </c>
      <c r="AG9" s="292">
        <v>18.665766179999999</v>
      </c>
      <c r="AH9" s="292">
        <v>23.566041510000002</v>
      </c>
      <c r="AI9" s="320">
        <v>19.74485434</v>
      </c>
      <c r="AJ9" s="292">
        <v>18.050392500000001</v>
      </c>
      <c r="AK9" s="292">
        <v>32.419745720000002</v>
      </c>
      <c r="AL9" s="292">
        <v>36.609671849999998</v>
      </c>
      <c r="AM9" s="292">
        <v>29.512741120000001</v>
      </c>
      <c r="AN9" s="292">
        <v>33.835989570000002</v>
      </c>
      <c r="AO9" s="292">
        <v>51.274449670000003</v>
      </c>
      <c r="AP9" s="292">
        <v>41.272681550000001</v>
      </c>
      <c r="AQ9" s="292">
        <v>39.336643369999997</v>
      </c>
      <c r="AR9" s="292">
        <v>29.391424109999999</v>
      </c>
      <c r="AS9" s="292">
        <v>40.665042190000001</v>
      </c>
      <c r="AT9" s="292">
        <v>36.339540620000001</v>
      </c>
      <c r="AU9" s="292">
        <v>25.402628029999999</v>
      </c>
      <c r="AV9" s="292">
        <v>31.48787827</v>
      </c>
      <c r="AW9" s="292">
        <v>45.095358439999998</v>
      </c>
      <c r="AX9" s="292">
        <v>45.93391244</v>
      </c>
      <c r="AY9" s="292">
        <v>40.157093529999997</v>
      </c>
      <c r="AZ9" s="292">
        <v>36.002131589999998</v>
      </c>
      <c r="BA9" s="292">
        <v>59.48498584</v>
      </c>
      <c r="BB9" s="292">
        <v>68.506655159999994</v>
      </c>
      <c r="BC9" s="292">
        <v>50.906606889999999</v>
      </c>
      <c r="BD9" s="292">
        <v>63.271400739999997</v>
      </c>
      <c r="BE9" s="292">
        <v>47.044317790000001</v>
      </c>
      <c r="BF9" s="292">
        <v>45.177928199999997</v>
      </c>
      <c r="BG9" s="292">
        <v>31.672324640000003</v>
      </c>
      <c r="BH9" s="292">
        <v>32.146952200000001</v>
      </c>
      <c r="BI9" s="292">
        <v>36.065575460000005</v>
      </c>
      <c r="BJ9" s="292">
        <v>32.576147450000001</v>
      </c>
      <c r="BK9" s="292">
        <v>25.766902900000002</v>
      </c>
      <c r="BL9" s="292">
        <v>18.358560709999999</v>
      </c>
      <c r="BM9" s="292">
        <v>22.429542609999999</v>
      </c>
      <c r="BN9" s="292">
        <v>24.873625839999999</v>
      </c>
      <c r="BO9" s="292">
        <v>25.20146845</v>
      </c>
      <c r="BP9" s="292">
        <v>31.932695199999998</v>
      </c>
      <c r="BQ9" s="292">
        <v>59.60407987</v>
      </c>
      <c r="BR9" s="263">
        <f>BK9+BL9+BM9</f>
        <v>66.555006219999996</v>
      </c>
      <c r="BS9" s="263">
        <f>BO9+BP9+BQ9</f>
        <v>116.73824352</v>
      </c>
      <c r="BT9" s="263">
        <f t="shared" si="0"/>
        <v>92.148639320000001</v>
      </c>
      <c r="BU9" s="263">
        <f t="shared" si="1"/>
        <v>76.642100209999995</v>
      </c>
      <c r="BV9" s="263">
        <f t="shared" si="2"/>
        <v>106.82466441000001</v>
      </c>
      <c r="BW9" s="263">
        <f t="shared" si="3"/>
        <v>155.89586191000001</v>
      </c>
      <c r="BX9" s="251">
        <f t="shared" ref="BX9:BX38" si="8">AQ9+AR9+AS9+AT9</f>
        <v>145.73265029000001</v>
      </c>
      <c r="BY9" s="251">
        <f t="shared" ref="BY9:BY38" si="9">AU9+AV9+AW9+AX9</f>
        <v>147.91977717999998</v>
      </c>
      <c r="BZ9" s="251">
        <f t="shared" si="4"/>
        <v>204.15086611999999</v>
      </c>
      <c r="CA9" s="251">
        <f t="shared" si="5"/>
        <v>206.40025362</v>
      </c>
      <c r="CB9" s="251">
        <f t="shared" si="6"/>
        <v>132.46099975000001</v>
      </c>
      <c r="CC9" s="541">
        <f t="shared" si="7"/>
        <v>91.428632059999998</v>
      </c>
      <c r="CD9" s="537"/>
      <c r="FB9" s="210"/>
      <c r="FC9" s="210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LT9" s="212"/>
      <c r="LU9" s="445"/>
      <c r="LV9" s="445"/>
      <c r="LW9" s="445"/>
      <c r="LX9" s="445"/>
      <c r="LY9" s="211"/>
      <c r="LZ9" s="211"/>
      <c r="MA9" s="211"/>
      <c r="MB9" s="445"/>
      <c r="MC9" s="445"/>
      <c r="MD9" s="445"/>
      <c r="ME9" s="458"/>
      <c r="MF9" s="445"/>
      <c r="MG9" s="445"/>
      <c r="MH9" s="445"/>
      <c r="MI9" s="445"/>
      <c r="MJ9" s="445"/>
      <c r="MK9" s="445"/>
      <c r="ML9" s="445"/>
      <c r="MM9" s="445"/>
      <c r="MN9" s="445"/>
      <c r="MO9" s="445"/>
      <c r="MP9" s="445"/>
      <c r="MQ9" s="445"/>
      <c r="MR9" s="445"/>
      <c r="MS9" s="445"/>
      <c r="MT9" s="445"/>
      <c r="MU9" s="445"/>
      <c r="MV9" s="445"/>
      <c r="MW9" s="445"/>
      <c r="MX9" s="445"/>
      <c r="MY9" s="445"/>
      <c r="MZ9" s="212"/>
      <c r="NA9" s="210"/>
      <c r="NB9" s="210"/>
      <c r="NC9" s="210"/>
      <c r="ND9" s="210"/>
      <c r="NE9" s="210"/>
      <c r="NF9" s="210"/>
      <c r="NG9" s="210"/>
      <c r="NH9" s="210"/>
      <c r="NI9" s="210"/>
      <c r="NJ9" s="212"/>
      <c r="NK9" s="212"/>
      <c r="NL9" s="212"/>
      <c r="NM9" s="211"/>
      <c r="NN9" s="211"/>
      <c r="NO9" s="211"/>
      <c r="NP9" s="211"/>
      <c r="NQ9" s="211"/>
      <c r="NR9" s="211"/>
      <c r="NS9" s="211"/>
      <c r="NT9" s="211"/>
      <c r="NU9" s="211"/>
      <c r="NV9" s="211"/>
      <c r="NW9" s="211"/>
      <c r="NX9" s="211"/>
      <c r="NY9" s="211"/>
      <c r="NZ9" s="211"/>
      <c r="OA9" s="211"/>
      <c r="OB9" s="211"/>
      <c r="OC9" s="211"/>
      <c r="OD9" s="211"/>
      <c r="OE9" s="211"/>
      <c r="OF9" s="211"/>
      <c r="OG9" s="211"/>
      <c r="OH9" s="211"/>
      <c r="OI9" s="211"/>
      <c r="OJ9" s="211"/>
      <c r="OK9" s="211"/>
      <c r="OL9" s="211"/>
      <c r="OM9" s="211"/>
      <c r="ON9" s="211"/>
      <c r="OO9" s="211"/>
      <c r="OP9" s="211"/>
      <c r="OQ9" s="211"/>
      <c r="OR9" s="211"/>
      <c r="OS9" s="211"/>
      <c r="OT9" s="211"/>
      <c r="OU9" s="212"/>
      <c r="OV9" s="212"/>
      <c r="OW9" s="212"/>
      <c r="OX9" s="212"/>
      <c r="OY9" s="212"/>
      <c r="OZ9" s="212"/>
      <c r="PA9" s="212"/>
    </row>
    <row r="10" spans="1:417" s="208" customFormat="1" ht="30" customHeight="1">
      <c r="A10" s="472" t="s">
        <v>48</v>
      </c>
      <c r="B10" s="175" t="str">
        <f>IF('1'!A1=1,D10,F10)</f>
        <v>edible fruit and nuts</v>
      </c>
      <c r="C10" s="384" t="s">
        <v>48</v>
      </c>
      <c r="D10" s="389" t="s">
        <v>49</v>
      </c>
      <c r="E10" s="384" t="s">
        <v>48</v>
      </c>
      <c r="F10" s="385" t="s">
        <v>139</v>
      </c>
      <c r="G10" s="543">
        <v>59.683891279999997</v>
      </c>
      <c r="H10" s="292">
        <v>50.302524830000003</v>
      </c>
      <c r="I10" s="292">
        <v>44.446297270000002</v>
      </c>
      <c r="J10" s="292">
        <v>44.137893300000002</v>
      </c>
      <c r="K10" s="292">
        <v>56.981949640000003</v>
      </c>
      <c r="L10" s="292">
        <v>29.75602701</v>
      </c>
      <c r="M10" s="292">
        <v>34.325783180000002</v>
      </c>
      <c r="N10" s="292">
        <v>46.045429220000003</v>
      </c>
      <c r="O10" s="292">
        <v>59.856071329999999</v>
      </c>
      <c r="P10" s="292">
        <v>81.834922250000005</v>
      </c>
      <c r="Q10" s="292">
        <v>75.208182039999997</v>
      </c>
      <c r="R10" s="292">
        <v>90.609185629999999</v>
      </c>
      <c r="S10" s="292">
        <v>89.566808480000006</v>
      </c>
      <c r="T10" s="292">
        <v>63.029087400000002</v>
      </c>
      <c r="U10" s="292">
        <v>35.248168280000002</v>
      </c>
      <c r="V10" s="292">
        <v>70.838626930000004</v>
      </c>
      <c r="W10" s="292">
        <v>51.414339859999998</v>
      </c>
      <c r="X10" s="292">
        <v>31.52545546</v>
      </c>
      <c r="Y10" s="292">
        <v>42.333079529999999</v>
      </c>
      <c r="Z10" s="292">
        <v>46.869427620000003</v>
      </c>
      <c r="AA10" s="292">
        <v>37.875392820000002</v>
      </c>
      <c r="AB10" s="292">
        <v>21.770331930000001</v>
      </c>
      <c r="AC10" s="292">
        <v>16.52066787</v>
      </c>
      <c r="AD10" s="292">
        <v>28.692200020000001</v>
      </c>
      <c r="AE10" s="292">
        <v>25.119834340000001</v>
      </c>
      <c r="AF10" s="292">
        <v>12.680060989999999</v>
      </c>
      <c r="AG10" s="292">
        <v>16.058305350000001</v>
      </c>
      <c r="AH10" s="292">
        <v>30.505400330000001</v>
      </c>
      <c r="AI10" s="320">
        <v>20.125733279999999</v>
      </c>
      <c r="AJ10" s="292">
        <v>22.619372250000001</v>
      </c>
      <c r="AK10" s="292">
        <v>20.921845149999999</v>
      </c>
      <c r="AL10" s="292">
        <v>32.27089599</v>
      </c>
      <c r="AM10" s="292">
        <v>15.241833890000001</v>
      </c>
      <c r="AN10" s="292">
        <v>13.03417608</v>
      </c>
      <c r="AO10" s="292">
        <v>12.31564361</v>
      </c>
      <c r="AP10" s="292">
        <v>34.59471199</v>
      </c>
      <c r="AQ10" s="292">
        <v>19.774413840000001</v>
      </c>
      <c r="AR10" s="292">
        <v>26.081234569999999</v>
      </c>
      <c r="AS10" s="292">
        <v>30.261430539999999</v>
      </c>
      <c r="AT10" s="292">
        <v>41.829137760000002</v>
      </c>
      <c r="AU10" s="292">
        <v>24.305930350000001</v>
      </c>
      <c r="AV10" s="292">
        <v>25.49929045</v>
      </c>
      <c r="AW10" s="292">
        <v>30.891016329999999</v>
      </c>
      <c r="AX10" s="292">
        <v>49.372438799999998</v>
      </c>
      <c r="AY10" s="292">
        <v>25.35687283</v>
      </c>
      <c r="AZ10" s="292">
        <v>22.204796080000001</v>
      </c>
      <c r="BA10" s="292">
        <v>21.500049350000001</v>
      </c>
      <c r="BB10" s="292">
        <v>43.149125689999998</v>
      </c>
      <c r="BC10" s="292">
        <v>22.601043279999999</v>
      </c>
      <c r="BD10" s="292">
        <v>17.619667679999999</v>
      </c>
      <c r="BE10" s="292">
        <v>26.540254789999999</v>
      </c>
      <c r="BF10" s="292">
        <v>38.099068599999995</v>
      </c>
      <c r="BG10" s="292">
        <v>31.53926045</v>
      </c>
      <c r="BH10" s="292">
        <v>21.582798910000001</v>
      </c>
      <c r="BI10" s="292">
        <v>31.0034618</v>
      </c>
      <c r="BJ10" s="292">
        <v>43.822621170000005</v>
      </c>
      <c r="BK10" s="292">
        <v>30.825812859999999</v>
      </c>
      <c r="BL10" s="292">
        <v>25.736695390000001</v>
      </c>
      <c r="BM10" s="292">
        <v>23.505583260000002</v>
      </c>
      <c r="BN10" s="292">
        <v>58.800346140000002</v>
      </c>
      <c r="BO10" s="292">
        <v>45.072937809999999</v>
      </c>
      <c r="BP10" s="292">
        <v>44.007954499999997</v>
      </c>
      <c r="BQ10" s="292">
        <v>27.118678509999999</v>
      </c>
      <c r="BR10" s="263">
        <f t="shared" ref="BR10:BR38" si="10">BK10+BL10+BM10</f>
        <v>80.068091510000002</v>
      </c>
      <c r="BS10" s="263">
        <f t="shared" ref="BS10:BS38" si="11">BO10+BP10+BQ10</f>
        <v>116.19957081999999</v>
      </c>
      <c r="BT10" s="263">
        <f t="shared" si="0"/>
        <v>104.85859264</v>
      </c>
      <c r="BU10" s="263">
        <f t="shared" si="1"/>
        <v>84.363601009999996</v>
      </c>
      <c r="BV10" s="263">
        <f t="shared" si="2"/>
        <v>95.937846669999999</v>
      </c>
      <c r="BW10" s="263">
        <f t="shared" si="3"/>
        <v>75.186365569999992</v>
      </c>
      <c r="BX10" s="251">
        <f t="shared" si="8"/>
        <v>117.94621671000002</v>
      </c>
      <c r="BY10" s="251">
        <f t="shared" si="9"/>
        <v>130.06867592999998</v>
      </c>
      <c r="BZ10" s="251">
        <f t="shared" si="4"/>
        <v>112.21084395</v>
      </c>
      <c r="CA10" s="251">
        <f t="shared" si="5"/>
        <v>104.86003434999999</v>
      </c>
      <c r="CB10" s="251">
        <f t="shared" si="6"/>
        <v>127.94814233000001</v>
      </c>
      <c r="CC10" s="541">
        <f t="shared" si="7"/>
        <v>138.86843765</v>
      </c>
      <c r="CD10" s="537"/>
      <c r="FB10" s="210"/>
      <c r="FC10" s="210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  <c r="HK10" s="212"/>
      <c r="HL10" s="212"/>
      <c r="HM10" s="212"/>
      <c r="HN10" s="212"/>
      <c r="HO10" s="212"/>
      <c r="HP10" s="212"/>
      <c r="HQ10" s="212"/>
      <c r="HR10" s="212"/>
      <c r="HS10" s="212"/>
      <c r="HT10" s="212"/>
      <c r="HU10" s="212"/>
      <c r="LT10" s="212"/>
      <c r="LU10" s="445"/>
      <c r="LV10" s="445"/>
      <c r="LW10" s="445"/>
      <c r="LX10" s="445"/>
      <c r="LY10" s="211"/>
      <c r="LZ10" s="211"/>
      <c r="MA10" s="211"/>
      <c r="MB10" s="445"/>
      <c r="MC10" s="445"/>
      <c r="MD10" s="445"/>
      <c r="ME10" s="458"/>
      <c r="MF10" s="445"/>
      <c r="MG10" s="445"/>
      <c r="MH10" s="445"/>
      <c r="MI10" s="445"/>
      <c r="MJ10" s="445"/>
      <c r="MK10" s="445"/>
      <c r="ML10" s="445"/>
      <c r="MM10" s="445"/>
      <c r="MN10" s="445"/>
      <c r="MO10" s="445"/>
      <c r="MP10" s="445"/>
      <c r="MQ10" s="445"/>
      <c r="MR10" s="445"/>
      <c r="MS10" s="445"/>
      <c r="MT10" s="445"/>
      <c r="MU10" s="445"/>
      <c r="MV10" s="445"/>
      <c r="MW10" s="445"/>
      <c r="MX10" s="445"/>
      <c r="MY10" s="445"/>
      <c r="MZ10" s="212"/>
      <c r="NA10" s="210"/>
      <c r="NB10" s="210"/>
      <c r="NC10" s="210"/>
      <c r="ND10" s="210"/>
      <c r="NE10" s="210"/>
      <c r="NF10" s="210"/>
      <c r="NG10" s="210"/>
      <c r="NH10" s="210"/>
      <c r="NI10" s="210"/>
      <c r="NJ10" s="212"/>
      <c r="NK10" s="212"/>
      <c r="NL10" s="212"/>
      <c r="NM10" s="211"/>
      <c r="NN10" s="211"/>
      <c r="NO10" s="211"/>
      <c r="NP10" s="211"/>
      <c r="NQ10" s="211"/>
      <c r="NR10" s="211"/>
      <c r="NS10" s="211"/>
      <c r="NT10" s="211"/>
      <c r="NU10" s="211"/>
      <c r="NV10" s="211"/>
      <c r="NW10" s="211"/>
      <c r="NX10" s="211"/>
      <c r="NY10" s="211"/>
      <c r="NZ10" s="211"/>
      <c r="OA10" s="211"/>
      <c r="OB10" s="211"/>
      <c r="OC10" s="211"/>
      <c r="OD10" s="211"/>
      <c r="OE10" s="211"/>
      <c r="OF10" s="211"/>
      <c r="OG10" s="211"/>
      <c r="OH10" s="211"/>
      <c r="OI10" s="211"/>
      <c r="OJ10" s="211"/>
      <c r="OK10" s="211"/>
      <c r="OL10" s="211"/>
      <c r="OM10" s="211"/>
      <c r="ON10" s="211"/>
      <c r="OO10" s="211"/>
      <c r="OP10" s="211"/>
      <c r="OQ10" s="211"/>
      <c r="OR10" s="211"/>
      <c r="OS10" s="211"/>
      <c r="OT10" s="211"/>
      <c r="OU10" s="212"/>
      <c r="OV10" s="212"/>
      <c r="OW10" s="212"/>
      <c r="OX10" s="212"/>
      <c r="OY10" s="212"/>
      <c r="OZ10" s="212"/>
      <c r="PA10" s="212"/>
    </row>
    <row r="11" spans="1:417" s="208" customFormat="1" ht="30" customHeight="1">
      <c r="A11" s="472">
        <v>10</v>
      </c>
      <c r="B11" s="175" t="str">
        <f>IF('1'!A1=1,D11,F11)</f>
        <v>cereals</v>
      </c>
      <c r="C11" s="384">
        <v>10</v>
      </c>
      <c r="D11" s="389" t="s">
        <v>38</v>
      </c>
      <c r="E11" s="384">
        <v>10</v>
      </c>
      <c r="F11" s="386" t="s">
        <v>114</v>
      </c>
      <c r="G11" s="543">
        <v>23.243500999999998</v>
      </c>
      <c r="H11" s="292">
        <v>37.062668809999998</v>
      </c>
      <c r="I11" s="292">
        <v>0.92873375000000002</v>
      </c>
      <c r="J11" s="292">
        <v>15.534254049999999</v>
      </c>
      <c r="K11" s="292">
        <v>70.09194273</v>
      </c>
      <c r="L11" s="292">
        <v>44.686902310000001</v>
      </c>
      <c r="M11" s="292">
        <v>6.6091001499999997</v>
      </c>
      <c r="N11" s="292">
        <v>32.973504679999998</v>
      </c>
      <c r="O11" s="292">
        <v>105.18920669000001</v>
      </c>
      <c r="P11" s="292">
        <v>65.898894549999994</v>
      </c>
      <c r="Q11" s="292">
        <v>1.79311379</v>
      </c>
      <c r="R11" s="292">
        <v>14.96016796</v>
      </c>
      <c r="S11" s="292">
        <v>135.12388708</v>
      </c>
      <c r="T11" s="292">
        <v>57.935389909999998</v>
      </c>
      <c r="U11" s="292">
        <v>2.1556543000000001</v>
      </c>
      <c r="V11" s="292">
        <v>26.037590260000002</v>
      </c>
      <c r="W11" s="292">
        <v>192.13445959000001</v>
      </c>
      <c r="X11" s="292">
        <v>55.232599999999998</v>
      </c>
      <c r="Y11" s="292">
        <v>2.6826750599999998</v>
      </c>
      <c r="Z11" s="292">
        <v>16.255357109999998</v>
      </c>
      <c r="AA11" s="292">
        <v>87.838049310000002</v>
      </c>
      <c r="AB11" s="292">
        <v>11.112858299999999</v>
      </c>
      <c r="AC11" s="292">
        <v>1.9586673699999999</v>
      </c>
      <c r="AD11" s="292">
        <v>2.9694977699999998</v>
      </c>
      <c r="AE11" s="292">
        <v>70.033015770000006</v>
      </c>
      <c r="AF11" s="292">
        <v>14.03818163</v>
      </c>
      <c r="AG11" s="292">
        <v>10.19214382</v>
      </c>
      <c r="AH11" s="292">
        <v>11.230720590000001</v>
      </c>
      <c r="AI11" s="320">
        <v>60.453632140000003</v>
      </c>
      <c r="AJ11" s="292">
        <v>15.97422283</v>
      </c>
      <c r="AK11" s="292">
        <v>8.5826768900000001</v>
      </c>
      <c r="AL11" s="292">
        <v>27.992070290000001</v>
      </c>
      <c r="AM11" s="292">
        <v>65.513957099999999</v>
      </c>
      <c r="AN11" s="292">
        <v>15.72352364</v>
      </c>
      <c r="AO11" s="292">
        <v>8.1792107200000004</v>
      </c>
      <c r="AP11" s="292">
        <v>27.830567139999999</v>
      </c>
      <c r="AQ11" s="292">
        <v>71.381298839999999</v>
      </c>
      <c r="AR11" s="292">
        <v>16.97240944</v>
      </c>
      <c r="AS11" s="292">
        <v>5.6950827400000001</v>
      </c>
      <c r="AT11" s="292">
        <v>23.63953716</v>
      </c>
      <c r="AU11" s="292">
        <v>63.663339870000001</v>
      </c>
      <c r="AV11" s="292">
        <v>12</v>
      </c>
      <c r="AW11" s="292">
        <v>4</v>
      </c>
      <c r="AX11" s="292">
        <v>13.647635080000001</v>
      </c>
      <c r="AY11" s="292">
        <v>66.035147159999994</v>
      </c>
      <c r="AZ11" s="292">
        <v>11.784722070000001</v>
      </c>
      <c r="BA11" s="292">
        <v>4</v>
      </c>
      <c r="BB11" s="292">
        <v>10.11527837</v>
      </c>
      <c r="BC11" s="292">
        <v>42.0102586</v>
      </c>
      <c r="BD11" s="292">
        <v>19.556057460000002</v>
      </c>
      <c r="BE11" s="292">
        <v>4.0273902100000001</v>
      </c>
      <c r="BF11" s="292">
        <v>10.14937761</v>
      </c>
      <c r="BG11" s="292">
        <v>36.590785820000001</v>
      </c>
      <c r="BH11" s="292">
        <v>10.92146619</v>
      </c>
      <c r="BI11" s="292">
        <v>1.77454665</v>
      </c>
      <c r="BJ11" s="292">
        <v>6.6510101099999996</v>
      </c>
      <c r="BK11" s="292">
        <v>23.312141839999999</v>
      </c>
      <c r="BL11" s="292">
        <v>11.990305449999999</v>
      </c>
      <c r="BM11" s="292">
        <v>2.58489601</v>
      </c>
      <c r="BN11" s="292">
        <v>13.118032169999999</v>
      </c>
      <c r="BO11" s="292">
        <v>50.124155689999995</v>
      </c>
      <c r="BP11" s="292">
        <v>12.562987790000001</v>
      </c>
      <c r="BQ11" s="292">
        <v>4.3853759199999995</v>
      </c>
      <c r="BR11" s="263">
        <f t="shared" si="10"/>
        <v>37.887343299999998</v>
      </c>
      <c r="BS11" s="263">
        <f t="shared" si="11"/>
        <v>67.07251939999999</v>
      </c>
      <c r="BT11" s="263">
        <f t="shared" si="0"/>
        <v>103.87907275000001</v>
      </c>
      <c r="BU11" s="263">
        <f t="shared" si="1"/>
        <v>105.49406181000001</v>
      </c>
      <c r="BV11" s="263">
        <f t="shared" si="2"/>
        <v>113.00260215</v>
      </c>
      <c r="BW11" s="263">
        <f t="shared" si="3"/>
        <v>117.24725859999999</v>
      </c>
      <c r="BX11" s="251">
        <f t="shared" si="8"/>
        <v>117.68832818000001</v>
      </c>
      <c r="BY11" s="251">
        <f t="shared" si="9"/>
        <v>93.310974950000002</v>
      </c>
      <c r="BZ11" s="251">
        <f t="shared" si="4"/>
        <v>91.935147599999993</v>
      </c>
      <c r="CA11" s="251">
        <f t="shared" si="5"/>
        <v>75.743083880000015</v>
      </c>
      <c r="CB11" s="251">
        <f t="shared" si="6"/>
        <v>55.937808769999997</v>
      </c>
      <c r="CC11" s="541">
        <f t="shared" si="7"/>
        <v>51.005375469999997</v>
      </c>
      <c r="CD11" s="537"/>
      <c r="FB11" s="210"/>
      <c r="FC11" s="210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  <c r="HQ11" s="212"/>
      <c r="HR11" s="212"/>
      <c r="HS11" s="212"/>
      <c r="HT11" s="212"/>
      <c r="HU11" s="212"/>
      <c r="LT11" s="212"/>
      <c r="LU11" s="445"/>
      <c r="LV11" s="445"/>
      <c r="LW11" s="445"/>
      <c r="LX11" s="445"/>
      <c r="LY11" s="211"/>
      <c r="LZ11" s="211"/>
      <c r="MA11" s="211"/>
      <c r="MB11" s="445"/>
      <c r="MC11" s="445"/>
      <c r="MD11" s="445"/>
      <c r="ME11" s="458"/>
      <c r="MF11" s="445"/>
      <c r="MG11" s="445"/>
      <c r="MH11" s="445"/>
      <c r="MI11" s="445"/>
      <c r="MJ11" s="445"/>
      <c r="MK11" s="445"/>
      <c r="ML11" s="445"/>
      <c r="MM11" s="445"/>
      <c r="MN11" s="445"/>
      <c r="MO11" s="445"/>
      <c r="MP11" s="445"/>
      <c r="MQ11" s="445"/>
      <c r="MR11" s="445"/>
      <c r="MS11" s="445"/>
      <c r="MT11" s="445"/>
      <c r="MU11" s="445"/>
      <c r="MV11" s="445"/>
      <c r="MW11" s="445"/>
      <c r="MX11" s="445"/>
      <c r="MY11" s="445"/>
      <c r="MZ11" s="212"/>
      <c r="NA11" s="210"/>
      <c r="NB11" s="210"/>
      <c r="NC11" s="210"/>
      <c r="ND11" s="210"/>
      <c r="NE11" s="210"/>
      <c r="NF11" s="210"/>
      <c r="NG11" s="210"/>
      <c r="NH11" s="210"/>
      <c r="NI11" s="210"/>
      <c r="NJ11" s="212"/>
      <c r="NK11" s="212"/>
      <c r="NL11" s="212"/>
      <c r="NM11" s="211"/>
      <c r="NN11" s="211" t="s">
        <v>152</v>
      </c>
      <c r="NO11" s="211"/>
      <c r="NP11" s="211" t="s">
        <v>153</v>
      </c>
      <c r="NQ11" s="211"/>
      <c r="NR11" s="211"/>
      <c r="NS11" s="211"/>
      <c r="NT11" s="211"/>
      <c r="NU11" s="211"/>
      <c r="NV11" s="211"/>
      <c r="NW11" s="211"/>
      <c r="NX11" s="211"/>
      <c r="NY11" s="211"/>
      <c r="NZ11" s="211"/>
      <c r="OA11" s="211"/>
      <c r="OB11" s="211"/>
      <c r="OC11" s="211"/>
      <c r="OD11" s="211"/>
      <c r="OE11" s="211"/>
      <c r="OF11" s="211"/>
      <c r="OG11" s="211"/>
      <c r="OH11" s="211"/>
      <c r="OI11" s="211"/>
      <c r="OJ11" s="211"/>
      <c r="OK11" s="211"/>
      <c r="OL11" s="211"/>
      <c r="OM11" s="211"/>
      <c r="ON11" s="211"/>
      <c r="OO11" s="211"/>
      <c r="OP11" s="211"/>
      <c r="OQ11" s="211"/>
      <c r="OR11" s="211"/>
      <c r="OS11" s="211"/>
      <c r="OT11" s="211"/>
      <c r="OU11" s="212"/>
      <c r="OV11" s="212"/>
      <c r="OW11" s="212"/>
      <c r="OX11" s="212"/>
      <c r="OY11" s="212"/>
      <c r="OZ11" s="212"/>
      <c r="PA11" s="212"/>
    </row>
    <row r="12" spans="1:417" s="208" customFormat="1" ht="30" customHeight="1">
      <c r="A12" s="478">
        <v>21</v>
      </c>
      <c r="B12" s="175" t="str">
        <f>IF('1'!A1=1,D12,F12)</f>
        <v>miscellaneous edible preparations</v>
      </c>
      <c r="C12" s="384">
        <v>21</v>
      </c>
      <c r="D12" s="389" t="s">
        <v>50</v>
      </c>
      <c r="E12" s="384">
        <v>21</v>
      </c>
      <c r="F12" s="385" t="s">
        <v>140</v>
      </c>
      <c r="G12" s="543">
        <v>49.455353289999998</v>
      </c>
      <c r="H12" s="292">
        <v>55.923991800000003</v>
      </c>
      <c r="I12" s="292">
        <v>68.859017919999999</v>
      </c>
      <c r="J12" s="292">
        <v>79.018895529999995</v>
      </c>
      <c r="K12" s="292">
        <v>61.146216209999999</v>
      </c>
      <c r="L12" s="292">
        <v>85.026969019999996</v>
      </c>
      <c r="M12" s="292">
        <v>79.720010569999999</v>
      </c>
      <c r="N12" s="292">
        <v>83.27999002</v>
      </c>
      <c r="O12" s="292">
        <v>62.539604619999999</v>
      </c>
      <c r="P12" s="292">
        <v>79.668446180000004</v>
      </c>
      <c r="Q12" s="292">
        <v>75.897087279999994</v>
      </c>
      <c r="R12" s="292">
        <v>92.021897929999994</v>
      </c>
      <c r="S12" s="292">
        <v>80.22995032</v>
      </c>
      <c r="T12" s="292">
        <v>83.82390092</v>
      </c>
      <c r="U12" s="292">
        <v>92.215342820000004</v>
      </c>
      <c r="V12" s="292">
        <v>110.95269544</v>
      </c>
      <c r="W12" s="292">
        <v>70.423715200000004</v>
      </c>
      <c r="X12" s="292">
        <v>82.064674859999997</v>
      </c>
      <c r="Y12" s="292">
        <v>75.041138509999996</v>
      </c>
      <c r="Z12" s="292">
        <v>77.289838009999997</v>
      </c>
      <c r="AA12" s="292">
        <v>42.648584479999997</v>
      </c>
      <c r="AB12" s="292">
        <v>44.174147619999999</v>
      </c>
      <c r="AC12" s="292">
        <v>44.727550229999999</v>
      </c>
      <c r="AD12" s="292">
        <v>46.478750589999997</v>
      </c>
      <c r="AE12" s="292">
        <v>43.683439499999999</v>
      </c>
      <c r="AF12" s="292">
        <v>56.365909700000003</v>
      </c>
      <c r="AG12" s="292">
        <v>59.916209719999998</v>
      </c>
      <c r="AH12" s="292">
        <v>61.387159859999997</v>
      </c>
      <c r="AI12" s="320">
        <v>46.319096399999999</v>
      </c>
      <c r="AJ12" s="292">
        <v>59.220327519999998</v>
      </c>
      <c r="AK12" s="292">
        <v>63.529799730000001</v>
      </c>
      <c r="AL12" s="292">
        <v>73.324585440000007</v>
      </c>
      <c r="AM12" s="292">
        <v>63.441932790000003</v>
      </c>
      <c r="AN12" s="292">
        <v>67.415241760000001</v>
      </c>
      <c r="AO12" s="292">
        <v>72.520142849999999</v>
      </c>
      <c r="AP12" s="292">
        <v>78.249012460000003</v>
      </c>
      <c r="AQ12" s="292">
        <v>63.166952199999997</v>
      </c>
      <c r="AR12" s="292">
        <v>70.388747390000006</v>
      </c>
      <c r="AS12" s="292">
        <v>80.679907060000005</v>
      </c>
      <c r="AT12" s="292">
        <v>86.5690618</v>
      </c>
      <c r="AU12" s="292">
        <v>78.784405340000006</v>
      </c>
      <c r="AV12" s="292">
        <v>64.888451140000001</v>
      </c>
      <c r="AW12" s="292">
        <v>86.827708310000006</v>
      </c>
      <c r="AX12" s="292">
        <v>93.538434800000005</v>
      </c>
      <c r="AY12" s="292">
        <v>76.968795869999994</v>
      </c>
      <c r="AZ12" s="292">
        <v>102.04256456</v>
      </c>
      <c r="BA12" s="292">
        <v>102.45444463</v>
      </c>
      <c r="BB12" s="292">
        <v>104.71788438</v>
      </c>
      <c r="BC12" s="292">
        <v>62.978384720000001</v>
      </c>
      <c r="BD12" s="292">
        <v>63.604360509999999</v>
      </c>
      <c r="BE12" s="292">
        <v>80.985982849999999</v>
      </c>
      <c r="BF12" s="292">
        <v>81.836332830000003</v>
      </c>
      <c r="BG12" s="292">
        <v>74.666594489999994</v>
      </c>
      <c r="BH12" s="292">
        <v>84.467521120000001</v>
      </c>
      <c r="BI12" s="292">
        <v>87.128626080000004</v>
      </c>
      <c r="BJ12" s="292">
        <v>96.630180700000011</v>
      </c>
      <c r="BK12" s="292">
        <v>99.496399310000015</v>
      </c>
      <c r="BL12" s="292">
        <v>99.452371229999997</v>
      </c>
      <c r="BM12" s="292">
        <v>97.329680879999998</v>
      </c>
      <c r="BN12" s="292">
        <v>108.61035192</v>
      </c>
      <c r="BO12" s="292">
        <v>94.835884870000001</v>
      </c>
      <c r="BP12" s="292">
        <v>111.40675487999999</v>
      </c>
      <c r="BQ12" s="292">
        <v>112.39224487999999</v>
      </c>
      <c r="BR12" s="263">
        <f t="shared" si="10"/>
        <v>296.27845142000001</v>
      </c>
      <c r="BS12" s="263">
        <f t="shared" si="11"/>
        <v>318.63488462999999</v>
      </c>
      <c r="BT12" s="263">
        <f t="shared" si="0"/>
        <v>178.02903291999999</v>
      </c>
      <c r="BU12" s="263">
        <f t="shared" si="1"/>
        <v>221.35271877999998</v>
      </c>
      <c r="BV12" s="263">
        <f t="shared" si="2"/>
        <v>242.39380908999999</v>
      </c>
      <c r="BW12" s="263">
        <f t="shared" si="3"/>
        <v>281.62632986</v>
      </c>
      <c r="BX12" s="251">
        <f t="shared" si="8"/>
        <v>300.80466845000001</v>
      </c>
      <c r="BY12" s="251">
        <f t="shared" si="9"/>
        <v>324.03899959</v>
      </c>
      <c r="BZ12" s="251">
        <f t="shared" si="4"/>
        <v>386.18368943999997</v>
      </c>
      <c r="CA12" s="251">
        <f t="shared" si="5"/>
        <v>289.40506090999997</v>
      </c>
      <c r="CB12" s="251">
        <f t="shared" si="6"/>
        <v>342.89292238999997</v>
      </c>
      <c r="CC12" s="541">
        <f t="shared" si="7"/>
        <v>404.88880333999998</v>
      </c>
      <c r="CD12" s="537"/>
      <c r="FB12" s="210"/>
      <c r="FC12" s="210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HA12" s="212"/>
      <c r="HB12" s="113" t="s">
        <v>334</v>
      </c>
      <c r="HC12" s="113" t="s">
        <v>335</v>
      </c>
      <c r="HD12" s="113"/>
      <c r="HE12" s="113"/>
      <c r="HF12" s="212"/>
      <c r="HG12" s="212"/>
      <c r="HH12" s="212"/>
      <c r="HI12" s="212"/>
      <c r="HJ12" s="212"/>
      <c r="HK12" s="212"/>
      <c r="HL12" s="212"/>
      <c r="HM12" s="212"/>
      <c r="HN12" s="212"/>
      <c r="HO12" s="212"/>
      <c r="HP12" s="212"/>
      <c r="HQ12" s="212"/>
      <c r="HR12" s="212"/>
      <c r="HS12" s="212"/>
      <c r="HT12" s="212"/>
      <c r="HU12" s="212"/>
      <c r="LT12" s="212"/>
      <c r="LU12" s="445"/>
      <c r="LV12" s="445"/>
      <c r="LW12" s="445"/>
      <c r="LX12" s="445"/>
      <c r="LY12" s="211"/>
      <c r="LZ12" s="211"/>
      <c r="MA12" s="211"/>
      <c r="MB12" s="445"/>
      <c r="MC12" s="445"/>
      <c r="MD12" s="445"/>
      <c r="ME12" s="458"/>
      <c r="MF12" s="445"/>
      <c r="MG12" s="445"/>
      <c r="MH12" s="445"/>
      <c r="MI12" s="445"/>
      <c r="MJ12" s="445"/>
      <c r="MK12" s="445"/>
      <c r="ML12" s="445"/>
      <c r="MM12" s="445"/>
      <c r="MN12" s="445"/>
      <c r="MO12" s="445"/>
      <c r="MP12" s="445"/>
      <c r="MQ12" s="445"/>
      <c r="MR12" s="445"/>
      <c r="MS12" s="445"/>
      <c r="MT12" s="445"/>
      <c r="MU12" s="445"/>
      <c r="MV12" s="445"/>
      <c r="MW12" s="445"/>
      <c r="MX12" s="445"/>
      <c r="MY12" s="445"/>
      <c r="MZ12" s="212"/>
      <c r="NA12" s="210"/>
      <c r="NB12" s="210"/>
      <c r="NC12" s="210"/>
      <c r="ND12" s="210"/>
      <c r="NE12" s="210"/>
      <c r="NF12" s="210"/>
      <c r="NG12" s="210"/>
      <c r="NH12" s="210"/>
      <c r="NI12" s="210"/>
      <c r="NJ12" s="212"/>
      <c r="NK12" s="212"/>
      <c r="NL12" s="212"/>
      <c r="NM12" s="211"/>
      <c r="NN12" s="211"/>
      <c r="NO12" s="211"/>
      <c r="NP12" s="211"/>
      <c r="NQ12" s="211"/>
      <c r="NR12" s="211"/>
      <c r="NS12" s="211"/>
      <c r="NT12" s="211"/>
      <c r="NU12" s="211"/>
      <c r="NV12" s="211"/>
      <c r="NW12" s="211"/>
      <c r="NX12" s="211"/>
      <c r="NY12" s="211"/>
      <c r="NZ12" s="211"/>
      <c r="OA12" s="211"/>
      <c r="OB12" s="211"/>
      <c r="OC12" s="211"/>
      <c r="OD12" s="211"/>
      <c r="OE12" s="211"/>
      <c r="OF12" s="211"/>
      <c r="OG12" s="211"/>
      <c r="OH12" s="211"/>
      <c r="OI12" s="211"/>
      <c r="OJ12" s="211"/>
      <c r="OK12" s="211"/>
      <c r="OL12" s="211"/>
      <c r="OM12" s="211"/>
      <c r="ON12" s="211"/>
      <c r="OO12" s="211"/>
      <c r="OP12" s="211"/>
      <c r="OQ12" s="211"/>
      <c r="OR12" s="211"/>
      <c r="OS12" s="211"/>
      <c r="OT12" s="211"/>
      <c r="OU12" s="212"/>
      <c r="OV12" s="212"/>
      <c r="OW12" s="212"/>
      <c r="OX12" s="212"/>
      <c r="OY12" s="212"/>
      <c r="OZ12" s="212"/>
      <c r="PA12" s="212"/>
    </row>
    <row r="13" spans="1:417" s="208" customFormat="1" ht="30" customHeight="1">
      <c r="A13" s="478">
        <v>22</v>
      </c>
      <c r="B13" s="175" t="str">
        <f>IF('1'!A1=1,D13,F13)</f>
        <v>alcoholic and non-alcoholic
beverages and vinegar</v>
      </c>
      <c r="C13" s="384">
        <v>22</v>
      </c>
      <c r="D13" s="389" t="s">
        <v>51</v>
      </c>
      <c r="E13" s="384">
        <v>22</v>
      </c>
      <c r="F13" s="385" t="s">
        <v>141</v>
      </c>
      <c r="G13" s="543">
        <v>15.85539135</v>
      </c>
      <c r="H13" s="292">
        <v>20.26708777</v>
      </c>
      <c r="I13" s="292">
        <v>26.215252639999999</v>
      </c>
      <c r="J13" s="292">
        <v>42.143971819999997</v>
      </c>
      <c r="K13" s="292">
        <v>26.818707610000001</v>
      </c>
      <c r="L13" s="292">
        <v>42.024168699999997</v>
      </c>
      <c r="M13" s="292">
        <v>51.600940940000001</v>
      </c>
      <c r="N13" s="292">
        <v>70.479343720000003</v>
      </c>
      <c r="O13" s="292">
        <v>44.777674339999997</v>
      </c>
      <c r="P13" s="292">
        <v>52.843668809999997</v>
      </c>
      <c r="Q13" s="292">
        <v>52.548435900000001</v>
      </c>
      <c r="R13" s="292">
        <v>66.863815169999995</v>
      </c>
      <c r="S13" s="292">
        <v>41.880087359999997</v>
      </c>
      <c r="T13" s="292">
        <v>56.432710309999997</v>
      </c>
      <c r="U13" s="292">
        <v>63.598446619999997</v>
      </c>
      <c r="V13" s="292">
        <v>80.68798803</v>
      </c>
      <c r="W13" s="292">
        <v>51.372709639999997</v>
      </c>
      <c r="X13" s="292">
        <v>32.728777229999999</v>
      </c>
      <c r="Y13" s="292">
        <v>43.404597870000003</v>
      </c>
      <c r="Z13" s="292">
        <v>51.434791799999999</v>
      </c>
      <c r="AA13" s="292">
        <v>23.19220614</v>
      </c>
      <c r="AB13" s="292">
        <v>23.433867169999999</v>
      </c>
      <c r="AC13" s="292">
        <v>27.948934680000001</v>
      </c>
      <c r="AD13" s="292">
        <v>40.554696</v>
      </c>
      <c r="AE13" s="292">
        <v>29.056627729999999</v>
      </c>
      <c r="AF13" s="292">
        <v>32.886234829999999</v>
      </c>
      <c r="AG13" s="292">
        <v>40.88750563</v>
      </c>
      <c r="AH13" s="292">
        <v>52.364326720000001</v>
      </c>
      <c r="AI13" s="320">
        <v>32.734651300000003</v>
      </c>
      <c r="AJ13" s="292">
        <v>44.56856844</v>
      </c>
      <c r="AK13" s="292">
        <v>53.567101190000002</v>
      </c>
      <c r="AL13" s="292">
        <v>83.724295429999998</v>
      </c>
      <c r="AM13" s="292">
        <v>46.087917189999999</v>
      </c>
      <c r="AN13" s="292">
        <v>67.746286740000002</v>
      </c>
      <c r="AO13" s="292">
        <v>69.330074969999998</v>
      </c>
      <c r="AP13" s="292">
        <v>87.352777230000001</v>
      </c>
      <c r="AQ13" s="292">
        <v>50.518192280000001</v>
      </c>
      <c r="AR13" s="292">
        <v>66.235408770000006</v>
      </c>
      <c r="AS13" s="292">
        <v>80.671306319999999</v>
      </c>
      <c r="AT13" s="292">
        <v>105.28800107000001</v>
      </c>
      <c r="AU13" s="292">
        <v>62.71738912</v>
      </c>
      <c r="AV13" s="292">
        <v>64.376136549999998</v>
      </c>
      <c r="AW13" s="292">
        <v>92.395257799999996</v>
      </c>
      <c r="AX13" s="292">
        <v>115.86133445999999</v>
      </c>
      <c r="AY13" s="292">
        <v>69.698518739999997</v>
      </c>
      <c r="AZ13" s="292">
        <v>101.36114377</v>
      </c>
      <c r="BA13" s="292">
        <v>108.84930876999999</v>
      </c>
      <c r="BB13" s="292">
        <v>130.92903247000001</v>
      </c>
      <c r="BC13" s="292">
        <v>53.973276220000002</v>
      </c>
      <c r="BD13" s="292">
        <v>43.721217269999997</v>
      </c>
      <c r="BE13" s="292">
        <v>101.76274337</v>
      </c>
      <c r="BF13" s="292">
        <v>108.24154181</v>
      </c>
      <c r="BG13" s="292">
        <v>94.222341919999991</v>
      </c>
      <c r="BH13" s="292">
        <v>109.01935993000001</v>
      </c>
      <c r="BI13" s="292">
        <v>109.03125781</v>
      </c>
      <c r="BJ13" s="292">
        <v>124.09080158</v>
      </c>
      <c r="BK13" s="292">
        <v>92.190896199999997</v>
      </c>
      <c r="BL13" s="292">
        <v>124.09456166000001</v>
      </c>
      <c r="BM13" s="292">
        <v>125.00431071</v>
      </c>
      <c r="BN13" s="292">
        <v>142.85086337000001</v>
      </c>
      <c r="BO13" s="292">
        <v>85.767464739999994</v>
      </c>
      <c r="BP13" s="292">
        <v>133.04999795000001</v>
      </c>
      <c r="BQ13" s="292">
        <v>138.76392988999999</v>
      </c>
      <c r="BR13" s="263">
        <f t="shared" si="10"/>
        <v>341.28976856999998</v>
      </c>
      <c r="BS13" s="263">
        <f t="shared" si="11"/>
        <v>357.58139258</v>
      </c>
      <c r="BT13" s="263">
        <f t="shared" si="0"/>
        <v>115.12970399</v>
      </c>
      <c r="BU13" s="263">
        <f t="shared" si="1"/>
        <v>155.19469491000001</v>
      </c>
      <c r="BV13" s="263">
        <f t="shared" si="2"/>
        <v>214.59461635999997</v>
      </c>
      <c r="BW13" s="263">
        <f t="shared" si="3"/>
        <v>270.51705613000001</v>
      </c>
      <c r="BX13" s="251">
        <f t="shared" si="8"/>
        <v>302.71290844000004</v>
      </c>
      <c r="BY13" s="251">
        <f t="shared" si="9"/>
        <v>335.35011793000001</v>
      </c>
      <c r="BZ13" s="251">
        <f t="shared" si="4"/>
        <v>410.83800374999998</v>
      </c>
      <c r="CA13" s="251">
        <f t="shared" si="5"/>
        <v>307.69877867000002</v>
      </c>
      <c r="CB13" s="251">
        <f t="shared" si="6"/>
        <v>436.36376123999997</v>
      </c>
      <c r="CC13" s="541">
        <f t="shared" si="7"/>
        <v>484.14063193999999</v>
      </c>
      <c r="CD13" s="537"/>
      <c r="FB13" s="210"/>
      <c r="FC13" s="210"/>
      <c r="FD13" s="212"/>
      <c r="FE13" s="212"/>
      <c r="FF13" s="212"/>
      <c r="FG13" s="212"/>
      <c r="FH13" s="212"/>
      <c r="FI13" s="212"/>
      <c r="FJ13" s="212"/>
      <c r="FK13" s="212"/>
      <c r="FL13" s="212"/>
      <c r="FM13" s="212"/>
      <c r="FN13" s="212"/>
      <c r="FO13" s="212"/>
      <c r="FP13" s="212"/>
      <c r="HA13" s="212"/>
      <c r="HB13" s="212"/>
      <c r="HC13" s="212"/>
      <c r="HD13" s="212"/>
      <c r="HE13" s="212"/>
      <c r="HF13" s="212"/>
      <c r="HG13" s="212"/>
      <c r="HH13" s="212"/>
      <c r="HI13" s="212"/>
      <c r="HJ13" s="212"/>
      <c r="HK13" s="212"/>
      <c r="HL13" s="212"/>
      <c r="HM13" s="212"/>
      <c r="HN13" s="212"/>
      <c r="HO13" s="212"/>
      <c r="HP13" s="212"/>
      <c r="HQ13" s="212"/>
      <c r="HR13" s="212"/>
      <c r="HS13" s="212"/>
      <c r="HT13" s="212"/>
      <c r="HU13" s="212"/>
      <c r="LT13" s="212"/>
      <c r="LU13" s="445"/>
      <c r="LV13" s="445"/>
      <c r="LW13" s="445"/>
      <c r="LX13" s="445"/>
      <c r="LY13" s="211"/>
      <c r="LZ13" s="211"/>
      <c r="MA13" s="211"/>
      <c r="MB13" s="445"/>
      <c r="MC13" s="445"/>
      <c r="MD13" s="445"/>
      <c r="ME13" s="458"/>
      <c r="MF13" s="445"/>
      <c r="MG13" s="445"/>
      <c r="MH13" s="445"/>
      <c r="MI13" s="445"/>
      <c r="MJ13" s="445"/>
      <c r="MK13" s="445"/>
      <c r="ML13" s="445"/>
      <c r="MM13" s="445"/>
      <c r="MN13" s="445"/>
      <c r="MO13" s="445"/>
      <c r="MP13" s="445"/>
      <c r="MQ13" s="445"/>
      <c r="MR13" s="445"/>
      <c r="MS13" s="445"/>
      <c r="MT13" s="445"/>
      <c r="MU13" s="445"/>
      <c r="MV13" s="445"/>
      <c r="MW13" s="445"/>
      <c r="MX13" s="445"/>
      <c r="MY13" s="445"/>
      <c r="MZ13" s="212"/>
      <c r="NA13" s="210"/>
      <c r="NB13" s="210"/>
      <c r="NC13" s="210"/>
      <c r="ND13" s="210"/>
      <c r="NE13" s="210"/>
      <c r="NF13" s="210"/>
      <c r="NG13" s="210"/>
      <c r="NH13" s="210"/>
      <c r="NI13" s="210"/>
      <c r="NJ13" s="212"/>
      <c r="NK13" s="212"/>
      <c r="NL13" s="212"/>
      <c r="NM13" s="211"/>
      <c r="NN13" s="211"/>
      <c r="NO13" s="211"/>
      <c r="NP13" s="211"/>
      <c r="NQ13" s="211"/>
      <c r="NR13" s="211"/>
      <c r="NS13" s="211"/>
      <c r="NT13" s="211"/>
      <c r="NU13" s="211"/>
      <c r="NV13" s="211"/>
      <c r="NW13" s="211"/>
      <c r="NX13" s="211"/>
      <c r="NY13" s="211"/>
      <c r="NZ13" s="211"/>
      <c r="OA13" s="211"/>
      <c r="OB13" s="211"/>
      <c r="OC13" s="211"/>
      <c r="OD13" s="211"/>
      <c r="OE13" s="211"/>
      <c r="OF13" s="211"/>
      <c r="OG13" s="211"/>
      <c r="OH13" s="211"/>
      <c r="OI13" s="211"/>
      <c r="OJ13" s="211"/>
      <c r="OK13" s="211"/>
      <c r="OL13" s="211"/>
      <c r="OM13" s="211"/>
      <c r="ON13" s="211"/>
      <c r="OO13" s="211"/>
      <c r="OP13" s="211"/>
      <c r="OQ13" s="211"/>
      <c r="OR13" s="211"/>
      <c r="OS13" s="211"/>
      <c r="OT13" s="211"/>
      <c r="OU13" s="212"/>
      <c r="OV13" s="212"/>
      <c r="OW13" s="212"/>
      <c r="OX13" s="212"/>
      <c r="OY13" s="212"/>
      <c r="OZ13" s="212"/>
      <c r="PA13" s="212"/>
    </row>
    <row r="14" spans="1:417" ht="35" customHeight="1">
      <c r="A14" s="479"/>
      <c r="B14" s="170" t="str">
        <f>IF('1'!A1=1,D14,F14)</f>
        <v>Mineral products</v>
      </c>
      <c r="C14" s="387"/>
      <c r="D14" s="388" t="s">
        <v>2</v>
      </c>
      <c r="E14" s="387"/>
      <c r="F14" s="388" t="s">
        <v>119</v>
      </c>
      <c r="G14" s="544">
        <v>235.68060109000001</v>
      </c>
      <c r="H14" s="294">
        <v>262.83410305000001</v>
      </c>
      <c r="I14" s="294">
        <v>319.29583726999999</v>
      </c>
      <c r="J14" s="294">
        <v>400.87437505999998</v>
      </c>
      <c r="K14" s="293">
        <v>232.53208232</v>
      </c>
      <c r="L14" s="293">
        <v>405.90262633999998</v>
      </c>
      <c r="M14" s="293">
        <v>641.67732059000002</v>
      </c>
      <c r="N14" s="293">
        <v>464.25768585999998</v>
      </c>
      <c r="O14" s="293">
        <v>400.93260803999999</v>
      </c>
      <c r="P14" s="293">
        <v>434.38516994999998</v>
      </c>
      <c r="Q14" s="293">
        <v>531.59399479000001</v>
      </c>
      <c r="R14" s="293">
        <v>593.01506362999999</v>
      </c>
      <c r="S14" s="293">
        <v>467.40329759000002</v>
      </c>
      <c r="T14" s="293">
        <v>526.04053668999995</v>
      </c>
      <c r="U14" s="293">
        <v>1003.377254</v>
      </c>
      <c r="V14" s="293">
        <v>982.38502574999995</v>
      </c>
      <c r="W14" s="293">
        <v>404.06060997999998</v>
      </c>
      <c r="X14" s="293">
        <v>619.69265280000002</v>
      </c>
      <c r="Y14" s="252">
        <v>1308.89835874</v>
      </c>
      <c r="Z14" s="252">
        <v>1368.27698702</v>
      </c>
      <c r="AA14" s="252">
        <v>998.89057542</v>
      </c>
      <c r="AB14" s="252">
        <v>762.82730856000001</v>
      </c>
      <c r="AC14" s="252">
        <v>737.71567344000005</v>
      </c>
      <c r="AD14" s="252">
        <v>784.53743943999996</v>
      </c>
      <c r="AE14" s="252">
        <v>521.063895</v>
      </c>
      <c r="AF14" s="252">
        <v>264.26037958000001</v>
      </c>
      <c r="AG14" s="252">
        <v>673.29549144999999</v>
      </c>
      <c r="AH14" s="252">
        <v>906.71029090000002</v>
      </c>
      <c r="AI14" s="252">
        <v>756.59773121000001</v>
      </c>
      <c r="AJ14" s="252">
        <v>612.74538547999998</v>
      </c>
      <c r="AK14" s="252">
        <v>717.66397075999998</v>
      </c>
      <c r="AL14" s="252">
        <v>822.66202569999996</v>
      </c>
      <c r="AM14" s="252">
        <v>487.53822231999999</v>
      </c>
      <c r="AN14" s="252">
        <v>603.59500647000004</v>
      </c>
      <c r="AO14" s="252">
        <v>1042.8037423200001</v>
      </c>
      <c r="AP14" s="252">
        <v>834.79718935999995</v>
      </c>
      <c r="AQ14" s="252">
        <v>503.1684697</v>
      </c>
      <c r="AR14" s="252">
        <v>670.20307301000003</v>
      </c>
      <c r="AS14" s="252">
        <v>741.11833458000001</v>
      </c>
      <c r="AT14" s="252">
        <v>621.13814620999995</v>
      </c>
      <c r="AU14" s="252">
        <v>780.95233515999996</v>
      </c>
      <c r="AV14" s="252">
        <v>332.46955871</v>
      </c>
      <c r="AW14" s="252">
        <v>384.89157931</v>
      </c>
      <c r="AX14" s="252">
        <v>514.32765451</v>
      </c>
      <c r="AY14" s="252">
        <v>570.76132125000004</v>
      </c>
      <c r="AZ14" s="252">
        <v>463.09020299999997</v>
      </c>
      <c r="BA14" s="252">
        <v>994.81598139000005</v>
      </c>
      <c r="BB14" s="252">
        <v>984.39366538000002</v>
      </c>
      <c r="BC14" s="252">
        <v>834.79339467</v>
      </c>
      <c r="BD14" s="252">
        <v>1251.0986627500001</v>
      </c>
      <c r="BE14" s="252">
        <v>2198.3581619900001</v>
      </c>
      <c r="BF14" s="252">
        <v>2136.6746933099998</v>
      </c>
      <c r="BG14" s="252">
        <v>2402.11453097</v>
      </c>
      <c r="BH14" s="252">
        <v>1238.8035309699999</v>
      </c>
      <c r="BI14" s="252">
        <v>1437.8678811700001</v>
      </c>
      <c r="BJ14" s="252">
        <v>1545.1229340899999</v>
      </c>
      <c r="BK14" s="252">
        <v>1365.0540970699999</v>
      </c>
      <c r="BL14" s="252">
        <v>1569.12477197</v>
      </c>
      <c r="BM14" s="252">
        <v>1737.6363140199999</v>
      </c>
      <c r="BN14" s="252">
        <v>1446.6815427699999</v>
      </c>
      <c r="BO14" s="252">
        <v>1519.9510367799999</v>
      </c>
      <c r="BP14" s="252">
        <v>1395.2308697999999</v>
      </c>
      <c r="BQ14" s="252">
        <v>1726.5607804000001</v>
      </c>
      <c r="BR14" s="260">
        <f t="shared" si="10"/>
        <v>4671.81518306</v>
      </c>
      <c r="BS14" s="260">
        <f t="shared" si="11"/>
        <v>4641.7426869800001</v>
      </c>
      <c r="BT14" s="260">
        <f t="shared" si="0"/>
        <v>3283.97099686</v>
      </c>
      <c r="BU14" s="260">
        <f t="shared" si="1"/>
        <v>2365.33005693</v>
      </c>
      <c r="BV14" s="260">
        <f t="shared" si="2"/>
        <v>2909.6691131499997</v>
      </c>
      <c r="BW14" s="260">
        <f t="shared" si="3"/>
        <v>2968.7341604699996</v>
      </c>
      <c r="BX14" s="252">
        <f t="shared" si="8"/>
        <v>2535.6280234999999</v>
      </c>
      <c r="BY14" s="252">
        <f t="shared" si="9"/>
        <v>2012.6411276900001</v>
      </c>
      <c r="BZ14" s="252">
        <f t="shared" si="4"/>
        <v>3013.0611710200001</v>
      </c>
      <c r="CA14" s="252">
        <f t="shared" si="5"/>
        <v>6420.9249127200001</v>
      </c>
      <c r="CB14" s="252">
        <f t="shared" si="6"/>
        <v>6623.9088772000005</v>
      </c>
      <c r="CC14" s="540">
        <f t="shared" si="7"/>
        <v>6118.4967258300003</v>
      </c>
      <c r="MP14" s="446" t="s">
        <v>229</v>
      </c>
      <c r="MQ14" s="447" t="s">
        <v>230</v>
      </c>
      <c r="MR14" s="419"/>
      <c r="OM14" s="227" t="s">
        <v>152</v>
      </c>
    </row>
    <row r="15" spans="1:417" s="208" customFormat="1" ht="30" customHeight="1">
      <c r="A15" s="480">
        <v>2701</v>
      </c>
      <c r="B15" s="175" t="str">
        <f>IF('1'!A1=1,D15,F15)</f>
        <v>coal, anthracite, briquettes</v>
      </c>
      <c r="C15" s="384">
        <v>2701</v>
      </c>
      <c r="D15" s="389" t="s">
        <v>58</v>
      </c>
      <c r="E15" s="384">
        <v>2701</v>
      </c>
      <c r="F15" s="389" t="s">
        <v>121</v>
      </c>
      <c r="G15" s="543">
        <v>1.2053932700000001</v>
      </c>
      <c r="H15" s="292">
        <v>0.52910411999999996</v>
      </c>
      <c r="I15" s="292">
        <v>10.5571518</v>
      </c>
      <c r="J15" s="292">
        <v>7.3573667599999997</v>
      </c>
      <c r="K15" s="292">
        <v>8.5168278300000004</v>
      </c>
      <c r="L15" s="292">
        <v>12.28145026</v>
      </c>
      <c r="M15" s="292">
        <v>6.9788674300000002</v>
      </c>
      <c r="N15" s="292">
        <v>8.53510803</v>
      </c>
      <c r="O15" s="292">
        <v>20.555017930000002</v>
      </c>
      <c r="P15" s="292">
        <v>1.84374745</v>
      </c>
      <c r="Q15" s="292">
        <v>5.2180158099999998</v>
      </c>
      <c r="R15" s="292">
        <v>13.841796240000001</v>
      </c>
      <c r="S15" s="292">
        <v>20.033238730000001</v>
      </c>
      <c r="T15" s="292">
        <v>2.3677161299999998</v>
      </c>
      <c r="U15" s="292">
        <v>7.7029733599999997</v>
      </c>
      <c r="V15" s="292">
        <v>3.84871199</v>
      </c>
      <c r="W15" s="292">
        <v>0</v>
      </c>
      <c r="X15" s="292">
        <v>3.2576969899999999</v>
      </c>
      <c r="Y15" s="292">
        <v>7.5366274899999999</v>
      </c>
      <c r="Z15" s="292">
        <v>6.6845259500000003</v>
      </c>
      <c r="AA15" s="292">
        <v>22.513190810000001</v>
      </c>
      <c r="AB15" s="292">
        <v>5.8023668400000004</v>
      </c>
      <c r="AC15" s="292">
        <v>0.89036053999999998</v>
      </c>
      <c r="AD15" s="292">
        <v>2.62657322</v>
      </c>
      <c r="AE15" s="292">
        <v>3.7655761999999999</v>
      </c>
      <c r="AF15" s="292">
        <v>10.506339929999999</v>
      </c>
      <c r="AG15" s="292">
        <v>12.531104579999999</v>
      </c>
      <c r="AH15" s="292">
        <v>24.93236448</v>
      </c>
      <c r="AI15" s="292">
        <v>16.803184829999999</v>
      </c>
      <c r="AJ15" s="292">
        <v>15.87255785</v>
      </c>
      <c r="AK15" s="292">
        <v>16.744714949999999</v>
      </c>
      <c r="AL15" s="292">
        <v>10</v>
      </c>
      <c r="AM15" s="292">
        <v>4</v>
      </c>
      <c r="AN15" s="292">
        <v>4.3940989699999999</v>
      </c>
      <c r="AO15" s="292">
        <v>4.4699631599999998</v>
      </c>
      <c r="AP15" s="292">
        <v>0</v>
      </c>
      <c r="AQ15" s="292">
        <v>4</v>
      </c>
      <c r="AR15" s="292">
        <v>4.5642277399999998</v>
      </c>
      <c r="AS15" s="292">
        <v>17.231182480000001</v>
      </c>
      <c r="AT15" s="292">
        <v>7</v>
      </c>
      <c r="AU15" s="292">
        <v>21.194394590000002</v>
      </c>
      <c r="AV15" s="292">
        <v>13.39057247</v>
      </c>
      <c r="AW15" s="292">
        <v>2</v>
      </c>
      <c r="AX15" s="292">
        <v>3.1756902899999999</v>
      </c>
      <c r="AY15" s="292">
        <v>14.11027975</v>
      </c>
      <c r="AZ15" s="292">
        <v>15.76843392</v>
      </c>
      <c r="BA15" s="292">
        <v>12</v>
      </c>
      <c r="BB15" s="292">
        <v>38</v>
      </c>
      <c r="BC15" s="292">
        <v>55</v>
      </c>
      <c r="BD15" s="292">
        <v>37.786087699999996</v>
      </c>
      <c r="BE15" s="292">
        <v>5</v>
      </c>
      <c r="BF15" s="292">
        <v>2</v>
      </c>
      <c r="BG15" s="292">
        <v>8.0781442100000014</v>
      </c>
      <c r="BH15" s="292">
        <v>5.9897314699999997</v>
      </c>
      <c r="BI15" s="292">
        <v>1.7459039999999999E-2</v>
      </c>
      <c r="BJ15" s="292">
        <v>25.776278099999999</v>
      </c>
      <c r="BK15" s="292">
        <v>48.383268879999996</v>
      </c>
      <c r="BL15" s="292">
        <v>22.521281899999998</v>
      </c>
      <c r="BM15" s="292">
        <v>19.374375220000001</v>
      </c>
      <c r="BN15" s="292">
        <v>39.251156539999997</v>
      </c>
      <c r="BO15" s="292">
        <v>38.28795607</v>
      </c>
      <c r="BP15" s="292">
        <v>59.337541890000004</v>
      </c>
      <c r="BQ15" s="292">
        <v>46.685333199999995</v>
      </c>
      <c r="BR15" s="263">
        <f t="shared" si="10"/>
        <v>90.278925999999998</v>
      </c>
      <c r="BS15" s="263">
        <f t="shared" si="11"/>
        <v>144.31083115999999</v>
      </c>
      <c r="BT15" s="263">
        <f t="shared" si="0"/>
        <v>31.832491410000003</v>
      </c>
      <c r="BU15" s="263">
        <f t="shared" si="1"/>
        <v>51.735385190000002</v>
      </c>
      <c r="BV15" s="263">
        <f t="shared" si="2"/>
        <v>59.420457630000001</v>
      </c>
      <c r="BW15" s="263">
        <f t="shared" si="3"/>
        <v>12.864062130000001</v>
      </c>
      <c r="BX15" s="251">
        <f t="shared" si="8"/>
        <v>32.795410220000001</v>
      </c>
      <c r="BY15" s="251">
        <f t="shared" si="9"/>
        <v>39.760657350000002</v>
      </c>
      <c r="BZ15" s="251">
        <f t="shared" si="4"/>
        <v>79.878713669999996</v>
      </c>
      <c r="CA15" s="251">
        <f t="shared" si="5"/>
        <v>99.786087699999996</v>
      </c>
      <c r="CB15" s="251">
        <f t="shared" si="6"/>
        <v>39.861612819999998</v>
      </c>
      <c r="CC15" s="541">
        <f t="shared" si="7"/>
        <v>129.53008254</v>
      </c>
      <c r="CD15" s="537"/>
      <c r="FB15" s="210"/>
      <c r="FC15" s="210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HA15" s="212"/>
      <c r="HB15" s="212"/>
      <c r="HC15" s="212"/>
      <c r="HD15" s="212"/>
      <c r="HE15" s="212"/>
      <c r="HF15" s="212"/>
      <c r="HG15" s="212"/>
      <c r="HH15" s="212"/>
      <c r="HI15" s="212"/>
      <c r="HJ15" s="212"/>
      <c r="HK15" s="212"/>
      <c r="HL15" s="212"/>
      <c r="HM15" s="212"/>
      <c r="HN15" s="212"/>
      <c r="HO15" s="212"/>
      <c r="HP15" s="212"/>
      <c r="HQ15" s="212"/>
      <c r="HR15" s="212"/>
      <c r="HS15" s="212"/>
      <c r="HT15" s="212"/>
      <c r="HU15" s="212"/>
      <c r="LT15" s="212"/>
      <c r="LU15" s="445"/>
      <c r="LV15" s="445"/>
      <c r="LW15" s="445"/>
      <c r="LX15" s="445"/>
      <c r="LY15" s="211"/>
      <c r="LZ15" s="211"/>
      <c r="MA15" s="211"/>
      <c r="MB15" s="445"/>
      <c r="MC15" s="445"/>
      <c r="MD15" s="445"/>
      <c r="ME15" s="458"/>
      <c r="MF15" s="445"/>
      <c r="MG15" s="445"/>
      <c r="MH15" s="445"/>
      <c r="MI15" s="445"/>
      <c r="MJ15" s="445"/>
      <c r="MK15" s="445"/>
      <c r="ML15" s="445"/>
      <c r="MM15" s="445"/>
      <c r="MN15" s="445"/>
      <c r="MO15" s="445"/>
      <c r="MP15" s="448" t="s">
        <v>232</v>
      </c>
      <c r="MQ15" s="448" t="s">
        <v>233</v>
      </c>
      <c r="MR15" s="449"/>
      <c r="MS15" s="445"/>
      <c r="MT15" s="445"/>
      <c r="MU15" s="445"/>
      <c r="MV15" s="445"/>
      <c r="MW15" s="445"/>
      <c r="MX15" s="445"/>
      <c r="MY15" s="445"/>
      <c r="MZ15" s="212"/>
      <c r="NA15" s="210"/>
      <c r="NB15" s="210"/>
      <c r="NC15" s="210"/>
      <c r="ND15" s="210"/>
      <c r="NE15" s="210"/>
      <c r="NF15" s="210"/>
      <c r="NG15" s="210"/>
      <c r="NH15" s="210"/>
      <c r="NI15" s="210"/>
      <c r="NJ15" s="212"/>
      <c r="NK15" s="212"/>
      <c r="NL15" s="212"/>
      <c r="NM15" s="211"/>
      <c r="NN15" s="211" t="s">
        <v>154</v>
      </c>
      <c r="NO15" s="211"/>
      <c r="NP15" s="211" t="s">
        <v>155</v>
      </c>
      <c r="NQ15" s="211"/>
      <c r="NR15" s="302"/>
      <c r="NS15" s="211"/>
      <c r="NT15" s="211" t="s">
        <v>154</v>
      </c>
      <c r="NU15" s="211"/>
      <c r="NV15" s="211" t="s">
        <v>155</v>
      </c>
      <c r="NW15" s="211"/>
      <c r="NX15" s="211"/>
      <c r="NY15" s="211" t="s">
        <v>163</v>
      </c>
      <c r="NZ15" s="211"/>
      <c r="OA15" s="211" t="s">
        <v>164</v>
      </c>
      <c r="OB15" s="211"/>
      <c r="OC15" s="211"/>
      <c r="OD15" s="211"/>
      <c r="OE15" s="211"/>
      <c r="OF15" s="211"/>
      <c r="OG15" s="211"/>
      <c r="OH15" s="211"/>
      <c r="OI15" s="211"/>
      <c r="OJ15" s="211"/>
      <c r="OK15" s="211"/>
      <c r="OL15" s="211"/>
      <c r="OM15" s="211" t="s">
        <v>153</v>
      </c>
      <c r="ON15" s="211"/>
      <c r="OO15" s="211"/>
      <c r="OP15" s="211"/>
      <c r="OQ15" s="211"/>
      <c r="OR15" s="211"/>
      <c r="OS15" s="211"/>
      <c r="OT15" s="211"/>
      <c r="OU15" s="212"/>
      <c r="OV15" s="212"/>
      <c r="OW15" s="212"/>
      <c r="OX15" s="212"/>
      <c r="OY15" s="212"/>
      <c r="OZ15" s="212"/>
      <c r="PA15" s="212"/>
    </row>
    <row r="16" spans="1:417" s="208" customFormat="1" ht="30" customHeight="1">
      <c r="A16" s="481">
        <v>2704</v>
      </c>
      <c r="B16" s="175" t="str">
        <f>IF('1'!A1=1,D16,F16)</f>
        <v>coke and semicoke of coal</v>
      </c>
      <c r="C16" s="384">
        <v>2704</v>
      </c>
      <c r="D16" s="389" t="s">
        <v>59</v>
      </c>
      <c r="E16" s="384">
        <v>2704</v>
      </c>
      <c r="F16" s="389" t="s">
        <v>142</v>
      </c>
      <c r="G16" s="543">
        <v>21.40043897</v>
      </c>
      <c r="H16" s="292">
        <v>7.0234049299999999</v>
      </c>
      <c r="I16" s="292">
        <v>4.2890433400000001</v>
      </c>
      <c r="J16" s="292">
        <v>13.165650790000001</v>
      </c>
      <c r="K16" s="292">
        <v>7.7116964000000001</v>
      </c>
      <c r="L16" s="292">
        <v>1.3815959600000001</v>
      </c>
      <c r="M16" s="292">
        <v>1.1702604299999999</v>
      </c>
      <c r="N16" s="292">
        <v>22.192306779999999</v>
      </c>
      <c r="O16" s="292">
        <v>47.842520749999998</v>
      </c>
      <c r="P16" s="292">
        <v>8.9021079099999998</v>
      </c>
      <c r="Q16" s="292">
        <v>23.159263500000002</v>
      </c>
      <c r="R16" s="292">
        <v>61.121142450000001</v>
      </c>
      <c r="S16" s="292">
        <v>64.069970929999997</v>
      </c>
      <c r="T16" s="292">
        <v>26.25131824</v>
      </c>
      <c r="U16" s="292">
        <v>17.009796680000001</v>
      </c>
      <c r="V16" s="292">
        <v>40.639327459999997</v>
      </c>
      <c r="W16" s="292">
        <v>39.603213629999999</v>
      </c>
      <c r="X16" s="292">
        <v>37.714079159999997</v>
      </c>
      <c r="Y16" s="292">
        <v>51.74880872</v>
      </c>
      <c r="Z16" s="292">
        <v>68.925306129999996</v>
      </c>
      <c r="AA16" s="292">
        <v>31.959435039999999</v>
      </c>
      <c r="AB16" s="292">
        <v>43.950185480000002</v>
      </c>
      <c r="AC16" s="292">
        <v>37.567815580000001</v>
      </c>
      <c r="AD16" s="292">
        <v>30.50640469</v>
      </c>
      <c r="AE16" s="292">
        <v>26.715603099999999</v>
      </c>
      <c r="AF16" s="292">
        <v>44.812678079999998</v>
      </c>
      <c r="AG16" s="292">
        <v>31.76623253</v>
      </c>
      <c r="AH16" s="292">
        <v>39.800632989999997</v>
      </c>
      <c r="AI16" s="292">
        <v>29.044214449999998</v>
      </c>
      <c r="AJ16" s="292">
        <v>54.25984759</v>
      </c>
      <c r="AK16" s="292">
        <v>42.390608020000002</v>
      </c>
      <c r="AL16" s="292">
        <v>47.465752420000001</v>
      </c>
      <c r="AM16" s="292">
        <v>15.389408400000001</v>
      </c>
      <c r="AN16" s="292">
        <v>4.7922049299999996</v>
      </c>
      <c r="AO16" s="292">
        <v>5.0868330100000003</v>
      </c>
      <c r="AP16" s="292">
        <v>6</v>
      </c>
      <c r="AQ16" s="292">
        <v>6</v>
      </c>
      <c r="AR16" s="292">
        <v>3</v>
      </c>
      <c r="AS16" s="292">
        <v>25.22874333</v>
      </c>
      <c r="AT16" s="292">
        <v>6</v>
      </c>
      <c r="AU16" s="292">
        <v>2.95196331</v>
      </c>
      <c r="AV16" s="292">
        <v>2.9377211600000002</v>
      </c>
      <c r="AW16" s="292">
        <v>12.757721500000001</v>
      </c>
      <c r="AX16" s="292">
        <v>14.29141149</v>
      </c>
      <c r="AY16" s="292">
        <v>9.0402082400000001</v>
      </c>
      <c r="AZ16" s="292">
        <v>9.4131618699999997</v>
      </c>
      <c r="BA16" s="292">
        <v>42.170926340000001</v>
      </c>
      <c r="BB16" s="292">
        <v>46</v>
      </c>
      <c r="BC16" s="292">
        <v>36</v>
      </c>
      <c r="BD16" s="292">
        <v>20.774767109999999</v>
      </c>
      <c r="BE16" s="292">
        <v>18.208055250000001</v>
      </c>
      <c r="BF16" s="292">
        <v>4</v>
      </c>
      <c r="BG16" s="292">
        <v>5.4776530399999999</v>
      </c>
      <c r="BH16" s="292">
        <v>38.545738529999994</v>
      </c>
      <c r="BI16" s="292">
        <v>35.848482859999997</v>
      </c>
      <c r="BJ16" s="292">
        <v>39.60162656</v>
      </c>
      <c r="BK16" s="292">
        <v>42.708895009999999</v>
      </c>
      <c r="BL16" s="292">
        <v>56.427817040000001</v>
      </c>
      <c r="BM16" s="292">
        <v>72.565736009999995</v>
      </c>
      <c r="BN16" s="292">
        <v>39.911920070000001</v>
      </c>
      <c r="BO16" s="292">
        <v>58.458170590000002</v>
      </c>
      <c r="BP16" s="292">
        <v>38.410521529999997</v>
      </c>
      <c r="BQ16" s="292">
        <v>59.286068830000005</v>
      </c>
      <c r="BR16" s="263">
        <f t="shared" si="10"/>
        <v>171.70244805999999</v>
      </c>
      <c r="BS16" s="263">
        <f t="shared" si="11"/>
        <v>156.15476095</v>
      </c>
      <c r="BT16" s="263">
        <f t="shared" si="0"/>
        <v>143.98384079000002</v>
      </c>
      <c r="BU16" s="263">
        <f t="shared" si="1"/>
        <v>143.09514669999999</v>
      </c>
      <c r="BV16" s="263">
        <f t="shared" si="2"/>
        <v>173.16042247999999</v>
      </c>
      <c r="BW16" s="263">
        <f t="shared" si="3"/>
        <v>31.268446340000001</v>
      </c>
      <c r="BX16" s="251">
        <f t="shared" si="8"/>
        <v>40.22874333</v>
      </c>
      <c r="BY16" s="251">
        <f t="shared" si="9"/>
        <v>32.938817460000003</v>
      </c>
      <c r="BZ16" s="251">
        <f t="shared" si="4"/>
        <v>106.62429645</v>
      </c>
      <c r="CA16" s="251">
        <f t="shared" si="5"/>
        <v>78.98282236</v>
      </c>
      <c r="CB16" s="251">
        <f t="shared" si="6"/>
        <v>119.47350098999999</v>
      </c>
      <c r="CC16" s="541">
        <f t="shared" si="7"/>
        <v>211.61436813</v>
      </c>
      <c r="CD16" s="537"/>
      <c r="FB16" s="210"/>
      <c r="FC16" s="210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  <c r="HK16" s="212"/>
      <c r="HL16" s="212"/>
      <c r="HM16" s="212"/>
      <c r="HN16" s="212"/>
      <c r="HO16" s="212"/>
      <c r="HP16" s="212"/>
      <c r="HQ16" s="212"/>
      <c r="HR16" s="212"/>
      <c r="HS16" s="212"/>
      <c r="HT16" s="212"/>
      <c r="HU16" s="212"/>
      <c r="LT16" s="212"/>
      <c r="LU16" s="445"/>
      <c r="LV16" s="445"/>
      <c r="LW16" s="445"/>
      <c r="LX16" s="445"/>
      <c r="LY16" s="211"/>
      <c r="LZ16" s="211"/>
      <c r="MA16" s="211"/>
      <c r="MB16" s="445"/>
      <c r="MC16" s="445"/>
      <c r="MD16" s="445"/>
      <c r="ME16" s="458"/>
      <c r="MF16" s="445"/>
      <c r="MG16" s="445"/>
      <c r="MH16" s="445"/>
      <c r="MI16" s="445"/>
      <c r="MJ16" s="445"/>
      <c r="MK16" s="445"/>
      <c r="ML16" s="445"/>
      <c r="MM16" s="445"/>
      <c r="MN16" s="445"/>
      <c r="MO16" s="445"/>
      <c r="MP16" s="445"/>
      <c r="MQ16" s="445"/>
      <c r="MR16" s="445"/>
      <c r="MS16" s="445"/>
      <c r="MT16" s="445"/>
      <c r="MU16" s="445"/>
      <c r="MV16" s="445"/>
      <c r="MW16" s="445"/>
      <c r="MX16" s="445"/>
      <c r="MY16" s="445"/>
      <c r="MZ16" s="212"/>
      <c r="NA16" s="210"/>
      <c r="NB16" s="210"/>
      <c r="NC16" s="210"/>
      <c r="ND16" s="210"/>
      <c r="NE16" s="210"/>
      <c r="NF16" s="210"/>
      <c r="NG16" s="210"/>
      <c r="NH16" s="210"/>
      <c r="NI16" s="210"/>
      <c r="NJ16" s="212"/>
      <c r="NK16" s="212"/>
      <c r="NL16" s="212"/>
      <c r="NM16" s="211"/>
      <c r="NN16" s="211" t="s">
        <v>161</v>
      </c>
      <c r="NO16" s="211"/>
      <c r="NP16" s="211" t="s">
        <v>162</v>
      </c>
      <c r="NQ16" s="211"/>
      <c r="NR16" s="211"/>
      <c r="NS16" s="211"/>
      <c r="NT16" s="211"/>
      <c r="NU16" s="211"/>
      <c r="NV16" s="211"/>
      <c r="NW16" s="211"/>
      <c r="NX16" s="211"/>
      <c r="NY16" s="211"/>
      <c r="NZ16" s="211"/>
      <c r="OA16" s="211"/>
      <c r="OB16" s="211"/>
      <c r="OC16" s="211"/>
      <c r="OD16" s="211"/>
      <c r="OE16" s="211"/>
      <c r="OF16" s="211"/>
      <c r="OG16" s="211"/>
      <c r="OH16" s="211"/>
      <c r="OI16" s="211"/>
      <c r="OJ16" s="211"/>
      <c r="OK16" s="211"/>
      <c r="OL16" s="211"/>
      <c r="OM16" s="211"/>
      <c r="ON16" s="211"/>
      <c r="OO16" s="211"/>
      <c r="OP16" s="211"/>
      <c r="OQ16" s="211"/>
      <c r="OR16" s="211"/>
      <c r="OS16" s="211"/>
      <c r="OT16" s="211"/>
      <c r="OU16" s="212"/>
      <c r="OV16" s="212"/>
      <c r="OW16" s="212"/>
      <c r="OX16" s="212"/>
      <c r="OY16" s="212"/>
      <c r="OZ16" s="212"/>
      <c r="PA16" s="212"/>
    </row>
    <row r="17" spans="1:417" s="208" customFormat="1" ht="30" customHeight="1">
      <c r="A17" s="481">
        <v>2710</v>
      </c>
      <c r="B17" s="175" t="str">
        <f>IF('1'!A1=1,D17,F17)</f>
        <v>petroleum oils, not crude</v>
      </c>
      <c r="C17" s="384">
        <v>2710</v>
      </c>
      <c r="D17" s="389" t="s">
        <v>63</v>
      </c>
      <c r="E17" s="384">
        <v>2710</v>
      </c>
      <c r="F17" s="389" t="s">
        <v>122</v>
      </c>
      <c r="G17" s="543">
        <v>208.46800791999999</v>
      </c>
      <c r="H17" s="292">
        <v>248.97205731</v>
      </c>
      <c r="I17" s="292">
        <v>294.23178257000001</v>
      </c>
      <c r="J17" s="292">
        <v>372.85420213999998</v>
      </c>
      <c r="K17" s="292">
        <v>207.63706407000001</v>
      </c>
      <c r="L17" s="292">
        <v>383.77951920999999</v>
      </c>
      <c r="M17" s="292">
        <v>620.68134827999995</v>
      </c>
      <c r="N17" s="292">
        <v>419.53913979999999</v>
      </c>
      <c r="O17" s="292">
        <v>324.68473153000002</v>
      </c>
      <c r="P17" s="292">
        <v>413.90140037999998</v>
      </c>
      <c r="Q17" s="292">
        <v>493.17263251000003</v>
      </c>
      <c r="R17" s="292">
        <v>487.32868539999998</v>
      </c>
      <c r="S17" s="292">
        <v>328.06666294000001</v>
      </c>
      <c r="T17" s="292">
        <v>279.13158777000001</v>
      </c>
      <c r="U17" s="292">
        <v>627.37706890000004</v>
      </c>
      <c r="V17" s="292">
        <v>678.20339437999996</v>
      </c>
      <c r="W17" s="292">
        <v>358.66046555000003</v>
      </c>
      <c r="X17" s="292">
        <v>362.94892417</v>
      </c>
      <c r="Y17" s="292">
        <v>679.41960862999997</v>
      </c>
      <c r="Z17" s="292">
        <v>627.69469272000003</v>
      </c>
      <c r="AA17" s="292">
        <v>193.83305734999999</v>
      </c>
      <c r="AB17" s="292">
        <v>274.59022556999997</v>
      </c>
      <c r="AC17" s="292">
        <v>295.77011212999997</v>
      </c>
      <c r="AD17" s="292">
        <v>397.91218305000001</v>
      </c>
      <c r="AE17" s="292">
        <v>126.69449711999999</v>
      </c>
      <c r="AF17" s="292">
        <v>150.68773164000001</v>
      </c>
      <c r="AG17" s="292">
        <v>190.01735486000001</v>
      </c>
      <c r="AH17" s="292">
        <v>299.02124622999997</v>
      </c>
      <c r="AI17" s="292">
        <v>171.38379241999999</v>
      </c>
      <c r="AJ17" s="292">
        <v>176.28626752</v>
      </c>
      <c r="AK17" s="292">
        <v>202.7948049</v>
      </c>
      <c r="AL17" s="292">
        <v>283.11750403999997</v>
      </c>
      <c r="AM17" s="292">
        <v>183.38585638999999</v>
      </c>
      <c r="AN17" s="292">
        <v>225.08747693999999</v>
      </c>
      <c r="AO17" s="292">
        <v>302.04205795000001</v>
      </c>
      <c r="AP17" s="292">
        <v>372.90051880999999</v>
      </c>
      <c r="AQ17" s="292">
        <v>222.67868805000001</v>
      </c>
      <c r="AR17" s="292">
        <v>239.47693537000001</v>
      </c>
      <c r="AS17" s="292">
        <v>264.36491387000001</v>
      </c>
      <c r="AT17" s="292">
        <v>338.20291486000002</v>
      </c>
      <c r="AU17" s="292">
        <v>216.73161303000001</v>
      </c>
      <c r="AV17" s="292">
        <v>141.51959579000001</v>
      </c>
      <c r="AW17" s="292">
        <v>176.31254805</v>
      </c>
      <c r="AX17" s="292">
        <v>172.97200620999999</v>
      </c>
      <c r="AY17" s="292">
        <v>143.32619586000001</v>
      </c>
      <c r="AZ17" s="292">
        <v>254.11896254000001</v>
      </c>
      <c r="BA17" s="292">
        <v>362.35990174</v>
      </c>
      <c r="BB17" s="292">
        <v>422.87050749000002</v>
      </c>
      <c r="BC17" s="292">
        <v>193.20308163999999</v>
      </c>
      <c r="BD17" s="292">
        <v>1051.2363832000001</v>
      </c>
      <c r="BE17" s="292">
        <v>2021.7492280600002</v>
      </c>
      <c r="BF17" s="292">
        <v>1884.75590943</v>
      </c>
      <c r="BG17" s="292">
        <v>1621.5767167000001</v>
      </c>
      <c r="BH17" s="292">
        <v>944.84663914999999</v>
      </c>
      <c r="BI17" s="292">
        <v>1205.44609724</v>
      </c>
      <c r="BJ17" s="292">
        <v>1331.2796662400001</v>
      </c>
      <c r="BK17" s="292">
        <v>1137.9556922900001</v>
      </c>
      <c r="BL17" s="292">
        <v>1239.32973696</v>
      </c>
      <c r="BM17" s="292">
        <v>1184.5969101999999</v>
      </c>
      <c r="BN17" s="292">
        <v>1143.5188549100001</v>
      </c>
      <c r="BO17" s="292">
        <v>957.56485763000001</v>
      </c>
      <c r="BP17" s="292">
        <v>865.35845960999995</v>
      </c>
      <c r="BQ17" s="292">
        <v>1308.4608583499999</v>
      </c>
      <c r="BR17" s="263">
        <f t="shared" si="10"/>
        <v>3561.88233945</v>
      </c>
      <c r="BS17" s="263">
        <f t="shared" si="11"/>
        <v>3131.3841755899998</v>
      </c>
      <c r="BT17" s="263">
        <f t="shared" si="0"/>
        <v>1162.1055781</v>
      </c>
      <c r="BU17" s="263">
        <f t="shared" si="1"/>
        <v>766.42082985000002</v>
      </c>
      <c r="BV17" s="263">
        <f t="shared" si="2"/>
        <v>833.58236887999999</v>
      </c>
      <c r="BW17" s="263">
        <f t="shared" si="3"/>
        <v>1083.4159100899999</v>
      </c>
      <c r="BX17" s="251">
        <f t="shared" si="8"/>
        <v>1064.72345215</v>
      </c>
      <c r="BY17" s="251">
        <f t="shared" si="9"/>
        <v>707.53576308000004</v>
      </c>
      <c r="BZ17" s="251">
        <f t="shared" si="4"/>
        <v>1182.6755676299999</v>
      </c>
      <c r="CA17" s="251">
        <f t="shared" si="5"/>
        <v>5150.9446023300006</v>
      </c>
      <c r="CB17" s="251">
        <f t="shared" si="6"/>
        <v>5103.1491193300008</v>
      </c>
      <c r="CC17" s="541">
        <f t="shared" si="7"/>
        <v>4705.4011943599999</v>
      </c>
      <c r="CD17" s="537"/>
      <c r="FB17" s="210"/>
      <c r="FC17" s="210"/>
      <c r="FD17" s="212"/>
      <c r="FE17" s="212"/>
      <c r="FF17" s="212"/>
      <c r="FG17" s="212"/>
      <c r="FH17" s="212"/>
      <c r="FI17" s="212"/>
      <c r="FJ17" s="212"/>
      <c r="FK17" s="212"/>
      <c r="FL17" s="212"/>
      <c r="FM17" s="212"/>
      <c r="FN17" s="212"/>
      <c r="FO17" s="212"/>
      <c r="FP17" s="212"/>
      <c r="HA17" s="212"/>
      <c r="HB17" s="212"/>
      <c r="HC17" s="212"/>
      <c r="HD17" s="212"/>
      <c r="HE17" s="212"/>
      <c r="HF17" s="212"/>
      <c r="HG17" s="212"/>
      <c r="HH17" s="212"/>
      <c r="HI17" s="212"/>
      <c r="HJ17" s="212"/>
      <c r="HK17" s="212"/>
      <c r="HL17" s="212"/>
      <c r="HM17" s="212"/>
      <c r="HN17" s="212"/>
      <c r="HO17" s="212"/>
      <c r="HP17" s="212"/>
      <c r="HQ17" s="212"/>
      <c r="HR17" s="212"/>
      <c r="HS17" s="212"/>
      <c r="HT17" s="212"/>
      <c r="HU17" s="212"/>
      <c r="LT17" s="212"/>
      <c r="LU17" s="445"/>
      <c r="LV17" s="445"/>
      <c r="LW17" s="445"/>
      <c r="LX17" s="445"/>
      <c r="LY17" s="402" t="s">
        <v>238</v>
      </c>
      <c r="LZ17" s="402" t="s">
        <v>254</v>
      </c>
      <c r="MA17" s="402"/>
      <c r="MB17" s="445"/>
      <c r="MC17" s="445"/>
      <c r="MD17" s="445"/>
      <c r="ME17" s="458"/>
      <c r="MF17" s="445"/>
      <c r="MG17" s="445"/>
      <c r="MH17" s="445"/>
      <c r="MI17" s="445"/>
      <c r="MJ17" s="445"/>
      <c r="MK17" s="445"/>
      <c r="ML17" s="445"/>
      <c r="MM17" s="445"/>
      <c r="MN17" s="445"/>
      <c r="MO17" s="445"/>
      <c r="MP17" s="445"/>
      <c r="MQ17" s="445"/>
      <c r="MR17" s="445"/>
      <c r="MS17" s="445"/>
      <c r="MT17" s="445"/>
      <c r="MU17" s="445"/>
      <c r="MV17" s="445"/>
      <c r="MW17" s="445"/>
      <c r="MX17" s="445"/>
      <c r="MY17" s="445"/>
      <c r="MZ17" s="212"/>
      <c r="NA17" s="210"/>
      <c r="NB17" s="210"/>
      <c r="NC17" s="210"/>
      <c r="ND17" s="210"/>
      <c r="NE17" s="210"/>
      <c r="NF17" s="210"/>
      <c r="NG17" s="210"/>
      <c r="NH17" s="210"/>
      <c r="NI17" s="210"/>
      <c r="NJ17" s="212"/>
      <c r="NK17" s="212"/>
      <c r="NL17" s="212"/>
      <c r="NM17" s="211"/>
      <c r="NN17" s="211"/>
      <c r="NO17" s="211"/>
      <c r="NP17" s="211"/>
      <c r="NQ17" s="211"/>
      <c r="NR17" s="211"/>
      <c r="NS17" s="211"/>
      <c r="NT17" s="211"/>
      <c r="NU17" s="211"/>
      <c r="NV17" s="211"/>
      <c r="NW17" s="211"/>
      <c r="NX17" s="211"/>
      <c r="NY17" s="211"/>
      <c r="NZ17" s="211"/>
      <c r="OA17" s="211"/>
      <c r="OB17" s="211"/>
      <c r="OC17" s="211"/>
      <c r="OD17" s="211"/>
      <c r="OE17" s="211"/>
      <c r="OF17" s="211"/>
      <c r="OG17" s="211"/>
      <c r="OH17" s="211"/>
      <c r="OI17" s="211"/>
      <c r="OJ17" s="211"/>
      <c r="OK17" s="211"/>
      <c r="OL17" s="211"/>
      <c r="OM17" s="211"/>
      <c r="ON17" s="211"/>
      <c r="OO17" s="211"/>
      <c r="OP17" s="211"/>
      <c r="OQ17" s="211"/>
      <c r="OR17" s="211"/>
      <c r="OS17" s="211"/>
      <c r="OT17" s="211"/>
      <c r="OU17" s="212"/>
      <c r="OV17" s="212"/>
      <c r="OW17" s="212"/>
      <c r="OX17" s="212"/>
      <c r="OY17" s="212"/>
      <c r="OZ17" s="212"/>
      <c r="PA17" s="212"/>
    </row>
    <row r="18" spans="1:417" s="208" customFormat="1" ht="30" customHeight="1">
      <c r="A18" s="481">
        <v>2711</v>
      </c>
      <c r="B18" s="175" t="str">
        <f>IF('1'!A1=1,D18,F18)</f>
        <v>natural gas</v>
      </c>
      <c r="C18" s="384">
        <v>2711</v>
      </c>
      <c r="D18" s="389" t="s">
        <v>62</v>
      </c>
      <c r="E18" s="384">
        <v>2711</v>
      </c>
      <c r="F18" s="389" t="s">
        <v>143</v>
      </c>
      <c r="G18" s="543">
        <v>0.24505972000000001</v>
      </c>
      <c r="H18" s="292">
        <v>4.3008500000000002E-3</v>
      </c>
      <c r="I18" s="292">
        <v>0.42483969999999999</v>
      </c>
      <c r="J18" s="292">
        <v>0.11657895</v>
      </c>
      <c r="K18" s="292">
        <v>9.3385299999999994E-3</v>
      </c>
      <c r="L18" s="292">
        <v>6.3563519999999998E-2</v>
      </c>
      <c r="M18" s="292">
        <v>9.1696700000000006E-2</v>
      </c>
      <c r="N18" s="292">
        <v>0.16239194000000001</v>
      </c>
      <c r="O18" s="292">
        <v>0</v>
      </c>
      <c r="P18" s="292">
        <v>0.10619609000000001</v>
      </c>
      <c r="Q18" s="292">
        <v>0.4253498</v>
      </c>
      <c r="R18" s="292">
        <v>22.65952819</v>
      </c>
      <c r="S18" s="292">
        <v>48.154047069999997</v>
      </c>
      <c r="T18" s="292">
        <v>211.32508652999999</v>
      </c>
      <c r="U18" s="292">
        <v>343.06382172000002</v>
      </c>
      <c r="V18" s="292">
        <v>251.56234975999999</v>
      </c>
      <c r="W18" s="292">
        <v>2.1026590000000001E-2</v>
      </c>
      <c r="X18" s="292">
        <v>208.72119319999999</v>
      </c>
      <c r="Y18" s="292">
        <v>564.50764802000003</v>
      </c>
      <c r="Z18" s="292">
        <v>657.08750005000002</v>
      </c>
      <c r="AA18" s="292">
        <v>744.35706760000005</v>
      </c>
      <c r="AB18" s="292">
        <v>431.98383963999999</v>
      </c>
      <c r="AC18" s="292">
        <v>396.06737292999998</v>
      </c>
      <c r="AD18" s="292">
        <v>344.39965797000002</v>
      </c>
      <c r="AE18" s="292">
        <v>359.46935360999998</v>
      </c>
      <c r="AF18" s="292">
        <v>52.03596434</v>
      </c>
      <c r="AG18" s="292">
        <v>431.17869485</v>
      </c>
      <c r="AH18" s="292">
        <v>534.73221209999997</v>
      </c>
      <c r="AI18" s="251">
        <v>534.63842011999998</v>
      </c>
      <c r="AJ18" s="251">
        <v>358.35936705</v>
      </c>
      <c r="AK18" s="251">
        <v>444.53513235999998</v>
      </c>
      <c r="AL18" s="251">
        <v>465.72255374999997</v>
      </c>
      <c r="AM18" s="251">
        <v>277.93967175</v>
      </c>
      <c r="AN18" s="251">
        <v>352.22941115999998</v>
      </c>
      <c r="AO18" s="251">
        <v>717.31884458000002</v>
      </c>
      <c r="AP18" s="251">
        <v>444.79935698999998</v>
      </c>
      <c r="AQ18" s="251">
        <v>259.57048954999999</v>
      </c>
      <c r="AR18" s="251">
        <v>407.61031910999998</v>
      </c>
      <c r="AS18" s="251">
        <v>395.5905568</v>
      </c>
      <c r="AT18" s="251">
        <v>208.89391401</v>
      </c>
      <c r="AU18" s="251">
        <v>457.93310423999998</v>
      </c>
      <c r="AV18" s="251">
        <v>137.70207156999999</v>
      </c>
      <c r="AW18" s="251">
        <v>159.58255131000001</v>
      </c>
      <c r="AX18" s="251">
        <v>262.01758734999999</v>
      </c>
      <c r="AY18" s="251">
        <v>367.64358955</v>
      </c>
      <c r="AZ18" s="251">
        <v>113.6310433</v>
      </c>
      <c r="BA18" s="251">
        <v>469.81984497000002</v>
      </c>
      <c r="BB18" s="251">
        <v>400.96760918000001</v>
      </c>
      <c r="BC18" s="251">
        <v>528.17072911000002</v>
      </c>
      <c r="BD18" s="251">
        <v>134.80360480000002</v>
      </c>
      <c r="BE18" s="251">
        <v>104.26114715999999</v>
      </c>
      <c r="BF18" s="251">
        <v>183.50638698</v>
      </c>
      <c r="BG18" s="251">
        <v>690.58693476999997</v>
      </c>
      <c r="BH18" s="251">
        <v>201.94606300999999</v>
      </c>
      <c r="BI18" s="251">
        <v>104.50931408</v>
      </c>
      <c r="BJ18" s="251">
        <v>87.391163790000007</v>
      </c>
      <c r="BK18" s="251">
        <v>74.170688200000001</v>
      </c>
      <c r="BL18" s="251">
        <v>93.386671440000001</v>
      </c>
      <c r="BM18" s="251">
        <v>112.64406592</v>
      </c>
      <c r="BN18" s="251">
        <v>68.761699090000008</v>
      </c>
      <c r="BO18" s="251">
        <v>287.12434962999998</v>
      </c>
      <c r="BP18" s="251">
        <v>304.03861291999999</v>
      </c>
      <c r="BQ18" s="251">
        <v>138.83784357000002</v>
      </c>
      <c r="BR18" s="263">
        <f t="shared" si="10"/>
        <v>280.20142556000002</v>
      </c>
      <c r="BS18" s="263">
        <f t="shared" si="11"/>
        <v>730.00080611999999</v>
      </c>
      <c r="BT18" s="263">
        <f t="shared" si="0"/>
        <v>1916.8079381399998</v>
      </c>
      <c r="BU18" s="263">
        <f t="shared" si="1"/>
        <v>1377.4162249000001</v>
      </c>
      <c r="BV18" s="263">
        <f t="shared" si="2"/>
        <v>1803.2554732799999</v>
      </c>
      <c r="BW18" s="263">
        <f t="shared" si="3"/>
        <v>1792.2872844799999</v>
      </c>
      <c r="BX18" s="251">
        <f t="shared" si="8"/>
        <v>1271.6652794699999</v>
      </c>
      <c r="BY18" s="251">
        <f t="shared" si="9"/>
        <v>1017.2353144699999</v>
      </c>
      <c r="BZ18" s="251">
        <f t="shared" si="4"/>
        <v>1352.062087</v>
      </c>
      <c r="CA18" s="251">
        <f t="shared" si="5"/>
        <v>950.74186804999999</v>
      </c>
      <c r="CB18" s="251">
        <f t="shared" si="6"/>
        <v>1084.43347565</v>
      </c>
      <c r="CC18" s="541">
        <f t="shared" si="7"/>
        <v>348.96312465000005</v>
      </c>
      <c r="CD18" s="537"/>
      <c r="FB18" s="210"/>
      <c r="FC18" s="210"/>
      <c r="FD18" s="212"/>
      <c r="FE18" s="212"/>
      <c r="FF18" s="212"/>
      <c r="FG18" s="212"/>
      <c r="FH18" s="212"/>
      <c r="FI18" s="212"/>
      <c r="FJ18" s="212"/>
      <c r="FK18" s="212"/>
      <c r="FL18" s="212"/>
      <c r="FM18" s="212"/>
      <c r="FN18" s="212"/>
      <c r="FO18" s="212"/>
      <c r="FP18" s="212"/>
      <c r="HA18" s="212"/>
      <c r="HB18" s="212"/>
      <c r="HC18" s="212"/>
      <c r="HD18" s="212"/>
      <c r="HE18" s="212"/>
      <c r="HF18" s="212"/>
      <c r="HG18" s="212"/>
      <c r="HH18" s="212"/>
      <c r="HI18" s="212"/>
      <c r="HJ18" s="212"/>
      <c r="HK18" s="212"/>
      <c r="HL18" s="212"/>
      <c r="HM18" s="212"/>
      <c r="HN18" s="212"/>
      <c r="HO18" s="212"/>
      <c r="HP18" s="212"/>
      <c r="HQ18" s="212"/>
      <c r="HR18" s="212"/>
      <c r="HS18" s="212"/>
      <c r="HT18" s="212"/>
      <c r="HU18" s="212"/>
      <c r="LT18" s="212"/>
      <c r="LU18" s="445"/>
      <c r="LV18" s="445"/>
      <c r="LW18" s="445"/>
      <c r="LX18" s="445"/>
      <c r="LY18" s="402" t="s">
        <v>300</v>
      </c>
      <c r="LZ18" s="402" t="s">
        <v>301</v>
      </c>
      <c r="MA18" s="402"/>
      <c r="MB18" s="445"/>
      <c r="MC18" s="445"/>
      <c r="MD18" s="445"/>
      <c r="ME18" s="458"/>
      <c r="MF18" s="445"/>
      <c r="MG18" s="445"/>
      <c r="MH18" s="445"/>
      <c r="MI18" s="445"/>
      <c r="MJ18" s="445"/>
      <c r="MK18" s="445"/>
      <c r="ML18" s="445"/>
      <c r="MM18" s="445"/>
      <c r="MN18" s="445"/>
      <c r="MO18" s="445"/>
      <c r="MP18" s="445"/>
      <c r="MQ18" s="445"/>
      <c r="MR18" s="445"/>
      <c r="MS18" s="445"/>
      <c r="MT18" s="445"/>
      <c r="MU18" s="445"/>
      <c r="MV18" s="445"/>
      <c r="MW18" s="445"/>
      <c r="MX18" s="445"/>
      <c r="MY18" s="445"/>
      <c r="MZ18" s="212"/>
      <c r="NA18" s="210"/>
      <c r="NB18" s="210"/>
      <c r="NC18" s="210"/>
      <c r="ND18" s="210"/>
      <c r="NE18" s="210"/>
      <c r="NF18" s="210"/>
      <c r="NG18" s="210"/>
      <c r="NH18" s="210"/>
      <c r="NI18" s="210"/>
      <c r="NJ18" s="212"/>
      <c r="NK18" s="212"/>
      <c r="NL18" s="212"/>
      <c r="NM18" s="211"/>
      <c r="NN18" s="211" t="s">
        <v>168</v>
      </c>
      <c r="NO18" s="211"/>
      <c r="NP18" s="211" t="s">
        <v>169</v>
      </c>
      <c r="NQ18" s="211"/>
      <c r="NR18" s="211"/>
      <c r="NS18" s="211"/>
      <c r="NT18" s="211"/>
      <c r="NU18" s="211"/>
      <c r="NV18" s="211"/>
      <c r="NW18" s="211"/>
      <c r="NX18" s="211"/>
      <c r="NY18" s="211"/>
      <c r="NZ18" s="211"/>
      <c r="OA18" s="211"/>
      <c r="OB18" s="211"/>
      <c r="OC18" s="211"/>
      <c r="OD18" s="211"/>
      <c r="OE18" s="211"/>
      <c r="OF18" s="211"/>
      <c r="OG18" s="211"/>
      <c r="OH18" s="211"/>
      <c r="OI18" s="211"/>
      <c r="OJ18" s="211"/>
      <c r="OK18" s="211"/>
      <c r="OL18" s="211"/>
      <c r="OM18" s="211"/>
      <c r="ON18" s="211"/>
      <c r="OO18" s="211"/>
      <c r="OP18" s="211"/>
      <c r="OQ18" s="211"/>
      <c r="OR18" s="211"/>
      <c r="OS18" s="211"/>
      <c r="OT18" s="211"/>
      <c r="OU18" s="212"/>
      <c r="OV18" s="212"/>
      <c r="OW18" s="212"/>
      <c r="OX18" s="212"/>
      <c r="OY18" s="212"/>
      <c r="OZ18" s="212"/>
      <c r="PA18" s="212"/>
    </row>
    <row r="19" spans="1:417" ht="35" customHeight="1">
      <c r="A19" s="479"/>
      <c r="B19" s="170" t="str">
        <f>IF('1'!A1=1,D19,F19)</f>
        <v>Chemicals</v>
      </c>
      <c r="C19" s="387"/>
      <c r="D19" s="388" t="s">
        <v>3</v>
      </c>
      <c r="E19" s="387"/>
      <c r="F19" s="388" t="s">
        <v>124</v>
      </c>
      <c r="G19" s="545">
        <v>925.73939167000003</v>
      </c>
      <c r="H19" s="252">
        <v>1229.9061930800001</v>
      </c>
      <c r="I19" s="252">
        <v>1409.48407172</v>
      </c>
      <c r="J19" s="252">
        <v>1546.6861857199999</v>
      </c>
      <c r="K19" s="252">
        <v>1291.64417385</v>
      </c>
      <c r="L19" s="252">
        <v>1567.2818335300001</v>
      </c>
      <c r="M19" s="252">
        <v>1559.87135745</v>
      </c>
      <c r="N19" s="252">
        <v>1723.2644556499999</v>
      </c>
      <c r="O19" s="252">
        <v>1279.14005965</v>
      </c>
      <c r="P19" s="252">
        <v>1605.9557044600001</v>
      </c>
      <c r="Q19" s="252">
        <v>1595.0086440699999</v>
      </c>
      <c r="R19" s="252">
        <v>1925.74319057</v>
      </c>
      <c r="S19" s="252">
        <v>1348.7842570800001</v>
      </c>
      <c r="T19" s="252">
        <v>1612.5171320100001</v>
      </c>
      <c r="U19" s="252">
        <v>1696.45882891</v>
      </c>
      <c r="V19" s="252">
        <v>1854.9091627</v>
      </c>
      <c r="W19" s="252">
        <v>1303.3686175</v>
      </c>
      <c r="X19" s="252">
        <v>1262.2812034000001</v>
      </c>
      <c r="Y19" s="252">
        <v>1234.1584980600001</v>
      </c>
      <c r="Z19" s="252">
        <v>1231.8181798600001</v>
      </c>
      <c r="AA19" s="252">
        <v>880.78663542000004</v>
      </c>
      <c r="AB19" s="252">
        <v>852.53050866000001</v>
      </c>
      <c r="AC19" s="252">
        <v>853.9450938</v>
      </c>
      <c r="AD19" s="252">
        <v>950.72290634000001</v>
      </c>
      <c r="AE19" s="252">
        <v>998.36221493999994</v>
      </c>
      <c r="AF19" s="252">
        <v>964.70213450999995</v>
      </c>
      <c r="AG19" s="252">
        <v>964.92855780000002</v>
      </c>
      <c r="AH19" s="252">
        <v>1063.5608263300001</v>
      </c>
      <c r="AI19" s="252">
        <v>1123.9048132200001</v>
      </c>
      <c r="AJ19" s="252">
        <v>1096.71280834</v>
      </c>
      <c r="AK19" s="252">
        <v>1131.3789144899999</v>
      </c>
      <c r="AL19" s="252">
        <v>1302.0316159900001</v>
      </c>
      <c r="AM19" s="252">
        <v>1367.67483356</v>
      </c>
      <c r="AN19" s="252">
        <v>1250.4551150100001</v>
      </c>
      <c r="AO19" s="252">
        <v>1247.52198449</v>
      </c>
      <c r="AP19" s="252">
        <v>1342.79052241</v>
      </c>
      <c r="AQ19" s="252">
        <v>1439.79178615</v>
      </c>
      <c r="AR19" s="252">
        <v>1381.5314082800001</v>
      </c>
      <c r="AS19" s="252">
        <v>1372.43418645</v>
      </c>
      <c r="AT19" s="252">
        <v>1407.9616900399999</v>
      </c>
      <c r="AU19" s="252">
        <v>1557.5683795800001</v>
      </c>
      <c r="AV19" s="252">
        <v>1149.9728634999999</v>
      </c>
      <c r="AW19" s="252">
        <v>1417.12944296</v>
      </c>
      <c r="AX19" s="252">
        <v>1645.4121818399999</v>
      </c>
      <c r="AY19" s="252">
        <v>1618.46791289</v>
      </c>
      <c r="AZ19" s="252">
        <v>1692.5847566699999</v>
      </c>
      <c r="BA19" s="252">
        <v>1821.33947754</v>
      </c>
      <c r="BB19" s="252">
        <v>2127.4024681300002</v>
      </c>
      <c r="BC19" s="252">
        <v>1382.6110837900001</v>
      </c>
      <c r="BD19" s="252">
        <v>1060.7408833699999</v>
      </c>
      <c r="BE19" s="252">
        <v>1371.3886771100001</v>
      </c>
      <c r="BF19" s="252">
        <v>1352.0802245099999</v>
      </c>
      <c r="BG19" s="252">
        <v>1572.27452924</v>
      </c>
      <c r="BH19" s="252">
        <v>1602.96617756</v>
      </c>
      <c r="BI19" s="252">
        <v>1700.1899965799998</v>
      </c>
      <c r="BJ19" s="252">
        <v>1578.7271123200001</v>
      </c>
      <c r="BK19" s="252">
        <v>1730.1178985000001</v>
      </c>
      <c r="BL19" s="252">
        <v>1681.2516065699999</v>
      </c>
      <c r="BM19" s="252">
        <v>1627.4436436599999</v>
      </c>
      <c r="BN19" s="252">
        <v>1718.2368398200001</v>
      </c>
      <c r="BO19" s="252">
        <v>1804.7614150300001</v>
      </c>
      <c r="BP19" s="252">
        <v>1757.7633598899999</v>
      </c>
      <c r="BQ19" s="252">
        <v>1802.9734378899998</v>
      </c>
      <c r="BR19" s="260">
        <f t="shared" si="10"/>
        <v>5038.8131487299997</v>
      </c>
      <c r="BS19" s="260">
        <f t="shared" si="11"/>
        <v>5365.49821281</v>
      </c>
      <c r="BT19" s="260">
        <f t="shared" si="0"/>
        <v>3537.9851442200002</v>
      </c>
      <c r="BU19" s="260">
        <f t="shared" si="1"/>
        <v>3991.55373358</v>
      </c>
      <c r="BV19" s="260">
        <f t="shared" si="2"/>
        <v>4654.0281520400004</v>
      </c>
      <c r="BW19" s="260">
        <f t="shared" si="3"/>
        <v>5208.4424554699999</v>
      </c>
      <c r="BX19" s="252">
        <f t="shared" si="8"/>
        <v>5601.7190709199995</v>
      </c>
      <c r="BY19" s="252">
        <f t="shared" si="9"/>
        <v>5770.0828678799999</v>
      </c>
      <c r="BZ19" s="252">
        <f t="shared" si="4"/>
        <v>7259.794615230001</v>
      </c>
      <c r="CA19" s="252">
        <f t="shared" si="5"/>
        <v>5166.8208687799997</v>
      </c>
      <c r="CB19" s="252">
        <f t="shared" si="6"/>
        <v>6454.1578156999994</v>
      </c>
      <c r="CC19" s="540">
        <f t="shared" si="7"/>
        <v>6757.0499885499994</v>
      </c>
      <c r="LY19" s="402" t="s">
        <v>302</v>
      </c>
      <c r="LZ19" s="402" t="s">
        <v>303</v>
      </c>
      <c r="MA19" s="402"/>
    </row>
    <row r="20" spans="1:417" s="208" customFormat="1" ht="30" customHeight="1">
      <c r="A20" s="472">
        <v>30</v>
      </c>
      <c r="B20" s="175" t="str">
        <f>IF('1'!A1=1,D20,F20)</f>
        <v>pharmaceutical products</v>
      </c>
      <c r="C20" s="384">
        <v>30</v>
      </c>
      <c r="D20" s="389" t="s">
        <v>52</v>
      </c>
      <c r="E20" s="384">
        <v>30</v>
      </c>
      <c r="F20" s="389" t="s">
        <v>144</v>
      </c>
      <c r="G20" s="543">
        <v>313.51121102000002</v>
      </c>
      <c r="H20" s="292">
        <v>307.39281161999997</v>
      </c>
      <c r="I20" s="292">
        <v>409.08928688999998</v>
      </c>
      <c r="J20" s="292">
        <v>531.73348906000001</v>
      </c>
      <c r="K20" s="292">
        <v>401.08917156000001</v>
      </c>
      <c r="L20" s="292">
        <v>432.89910882999999</v>
      </c>
      <c r="M20" s="292">
        <v>464.40890358000001</v>
      </c>
      <c r="N20" s="292">
        <v>605.56722952999996</v>
      </c>
      <c r="O20" s="292">
        <v>378.43445794000002</v>
      </c>
      <c r="P20" s="292">
        <v>469.86387313</v>
      </c>
      <c r="Q20" s="292">
        <v>518.27184834000002</v>
      </c>
      <c r="R20" s="292">
        <v>742.34006652000005</v>
      </c>
      <c r="S20" s="292">
        <v>414.57767917000001</v>
      </c>
      <c r="T20" s="292">
        <v>496.15227361000001</v>
      </c>
      <c r="U20" s="292">
        <v>613.77105131999997</v>
      </c>
      <c r="V20" s="292">
        <v>675.76069477999999</v>
      </c>
      <c r="W20" s="292">
        <v>478.29790496999999</v>
      </c>
      <c r="X20" s="292">
        <v>409.66546671999998</v>
      </c>
      <c r="Y20" s="292">
        <v>396.64187704</v>
      </c>
      <c r="Z20" s="292">
        <v>436.54761975000002</v>
      </c>
      <c r="AA20" s="292">
        <v>207.57490870999999</v>
      </c>
      <c r="AB20" s="292">
        <v>201.89117540000001</v>
      </c>
      <c r="AC20" s="292">
        <v>210.86799481</v>
      </c>
      <c r="AD20" s="292">
        <v>293.77675520999998</v>
      </c>
      <c r="AE20" s="292">
        <v>243.14388425999999</v>
      </c>
      <c r="AF20" s="292">
        <v>254.58647994</v>
      </c>
      <c r="AG20" s="292">
        <v>270.46719684999999</v>
      </c>
      <c r="AH20" s="292">
        <v>302.10928417999997</v>
      </c>
      <c r="AI20" s="292">
        <v>254.96282518999999</v>
      </c>
      <c r="AJ20" s="292">
        <v>277.71636068999999</v>
      </c>
      <c r="AK20" s="292">
        <v>320.88104575</v>
      </c>
      <c r="AL20" s="292">
        <v>357.18918262</v>
      </c>
      <c r="AM20" s="292">
        <v>301.25875516999997</v>
      </c>
      <c r="AN20" s="292">
        <v>324.37412215000001</v>
      </c>
      <c r="AO20" s="292">
        <v>329.82253085000002</v>
      </c>
      <c r="AP20" s="292">
        <v>375.68442872000003</v>
      </c>
      <c r="AQ20" s="292">
        <v>334.50216531000001</v>
      </c>
      <c r="AR20" s="292">
        <v>350.68769185000002</v>
      </c>
      <c r="AS20" s="292">
        <v>357.97564491000003</v>
      </c>
      <c r="AT20" s="292">
        <v>436.29580334000002</v>
      </c>
      <c r="AU20" s="292">
        <v>434.34445883000001</v>
      </c>
      <c r="AV20" s="292">
        <v>313.41152678999998</v>
      </c>
      <c r="AW20" s="292">
        <v>405.6515387</v>
      </c>
      <c r="AX20" s="292">
        <v>560.61861898999996</v>
      </c>
      <c r="AY20" s="292">
        <v>412.95832487000001</v>
      </c>
      <c r="AZ20" s="292">
        <v>473.69739913000001</v>
      </c>
      <c r="BA20" s="292">
        <v>492.93345155999998</v>
      </c>
      <c r="BB20" s="292">
        <v>636.84304037000004</v>
      </c>
      <c r="BC20" s="292">
        <v>363.73637778</v>
      </c>
      <c r="BD20" s="292">
        <v>306.65623101</v>
      </c>
      <c r="BE20" s="292">
        <v>271.22308214999998</v>
      </c>
      <c r="BF20" s="292">
        <v>325.61655636</v>
      </c>
      <c r="BG20" s="292">
        <v>326.66633697999998</v>
      </c>
      <c r="BH20" s="292">
        <v>390.93720177</v>
      </c>
      <c r="BI20" s="292">
        <v>360.54518629</v>
      </c>
      <c r="BJ20" s="292">
        <v>443.00244237000004</v>
      </c>
      <c r="BK20" s="292">
        <v>430.90737695999997</v>
      </c>
      <c r="BL20" s="292">
        <v>391.37668764</v>
      </c>
      <c r="BM20" s="292">
        <v>432.89210302000004</v>
      </c>
      <c r="BN20" s="292">
        <v>488.72015621999998</v>
      </c>
      <c r="BO20" s="292">
        <v>429.58295621000002</v>
      </c>
      <c r="BP20" s="292">
        <v>436.36622894000004</v>
      </c>
      <c r="BQ20" s="292">
        <v>434.24413167</v>
      </c>
      <c r="BR20" s="263">
        <f t="shared" si="10"/>
        <v>1255.1761676199999</v>
      </c>
      <c r="BS20" s="263">
        <f t="shared" si="11"/>
        <v>1300.1933168200001</v>
      </c>
      <c r="BT20" s="263">
        <f t="shared" si="0"/>
        <v>914.11083413000006</v>
      </c>
      <c r="BU20" s="263">
        <f t="shared" si="1"/>
        <v>1070.3068452299999</v>
      </c>
      <c r="BV20" s="263">
        <f t="shared" si="2"/>
        <v>1210.74941425</v>
      </c>
      <c r="BW20" s="263">
        <f t="shared" si="3"/>
        <v>1331.13983689</v>
      </c>
      <c r="BX20" s="251">
        <f t="shared" si="8"/>
        <v>1479.46130541</v>
      </c>
      <c r="BY20" s="251">
        <f t="shared" si="9"/>
        <v>1714.02614331</v>
      </c>
      <c r="BZ20" s="251">
        <f t="shared" si="4"/>
        <v>2016.43221593</v>
      </c>
      <c r="CA20" s="251">
        <f t="shared" si="5"/>
        <v>1267.2322472999999</v>
      </c>
      <c r="CB20" s="251">
        <f t="shared" si="6"/>
        <v>1521.1511674100002</v>
      </c>
      <c r="CC20" s="541">
        <f t="shared" si="7"/>
        <v>1743.8963238399999</v>
      </c>
      <c r="CD20" s="537"/>
      <c r="FB20" s="210"/>
      <c r="FC20" s="210"/>
      <c r="FD20" s="212"/>
      <c r="FE20" s="212"/>
      <c r="FF20" s="212"/>
      <c r="FG20" s="212"/>
      <c r="FH20" s="212"/>
      <c r="FI20" s="212"/>
      <c r="FJ20" s="212"/>
      <c r="FK20" s="212"/>
      <c r="FL20" s="212"/>
      <c r="FM20" s="212"/>
      <c r="FN20" s="212"/>
      <c r="FO20" s="212"/>
      <c r="FP20" s="212"/>
      <c r="HA20" s="212"/>
      <c r="HB20" s="212"/>
      <c r="HC20" s="212"/>
      <c r="HD20" s="212"/>
      <c r="HE20" s="212"/>
      <c r="HF20" s="212"/>
      <c r="HG20" s="212"/>
      <c r="HH20" s="212"/>
      <c r="HI20" s="212"/>
      <c r="HJ20" s="212"/>
      <c r="HK20" s="212"/>
      <c r="HL20" s="212"/>
      <c r="HM20" s="212"/>
      <c r="HN20" s="212"/>
      <c r="HO20" s="212"/>
      <c r="HP20" s="212"/>
      <c r="HQ20" s="212"/>
      <c r="HR20" s="212"/>
      <c r="HS20" s="212"/>
      <c r="HT20" s="212"/>
      <c r="HU20" s="212"/>
      <c r="LT20" s="212"/>
      <c r="LU20" s="445"/>
      <c r="LV20" s="445"/>
      <c r="LW20" s="445"/>
      <c r="LX20" s="445"/>
      <c r="LY20" s="402" t="s">
        <v>304</v>
      </c>
      <c r="LZ20" s="402" t="s">
        <v>305</v>
      </c>
      <c r="MA20" s="402"/>
      <c r="MB20" s="445"/>
      <c r="MC20" s="445"/>
      <c r="MD20" s="445"/>
      <c r="ME20" s="458"/>
      <c r="MF20" s="445"/>
      <c r="MG20" s="445"/>
      <c r="MH20" s="445"/>
      <c r="MI20" s="445"/>
      <c r="MJ20" s="445"/>
      <c r="MK20" s="445"/>
      <c r="ML20" s="445"/>
      <c r="MM20" s="445"/>
      <c r="MN20" s="445"/>
      <c r="MO20" s="445"/>
      <c r="MP20" s="445"/>
      <c r="MQ20" s="445"/>
      <c r="MR20" s="445"/>
      <c r="MS20" s="445"/>
      <c r="MT20" s="445"/>
      <c r="MU20" s="445"/>
      <c r="MV20" s="445"/>
      <c r="MW20" s="445"/>
      <c r="MX20" s="445"/>
      <c r="MY20" s="445"/>
      <c r="MZ20" s="212"/>
      <c r="NA20" s="210"/>
      <c r="NB20" s="210"/>
      <c r="NC20" s="210"/>
      <c r="ND20" s="210"/>
      <c r="NE20" s="210"/>
      <c r="NF20" s="210"/>
      <c r="NG20" s="210"/>
      <c r="NH20" s="210"/>
      <c r="NI20" s="210"/>
      <c r="NJ20" s="212"/>
      <c r="NK20" s="212"/>
      <c r="NL20" s="212"/>
      <c r="NM20" s="211"/>
      <c r="NN20" s="211" t="s">
        <v>178</v>
      </c>
      <c r="NO20" s="211"/>
      <c r="NP20" s="211" t="s">
        <v>179</v>
      </c>
      <c r="NQ20" s="211"/>
      <c r="NR20" s="211"/>
      <c r="NS20" s="211"/>
      <c r="NT20" s="211"/>
      <c r="NU20" s="211"/>
      <c r="NV20" s="211"/>
      <c r="NW20" s="211"/>
      <c r="NX20" s="211"/>
      <c r="NY20" s="211"/>
      <c r="NZ20" s="211"/>
      <c r="OA20" s="211"/>
      <c r="OB20" s="211"/>
      <c r="OC20" s="211"/>
      <c r="OD20" s="211"/>
      <c r="OE20" s="211"/>
      <c r="OF20" s="211"/>
      <c r="OG20" s="211"/>
      <c r="OH20" s="211"/>
      <c r="OI20" s="211"/>
      <c r="OJ20" s="211"/>
      <c r="OK20" s="211"/>
      <c r="OL20" s="211"/>
      <c r="OM20" s="211"/>
      <c r="ON20" s="211"/>
      <c r="OO20" s="211"/>
      <c r="OP20" s="211"/>
      <c r="OQ20" s="211"/>
      <c r="OR20" s="211"/>
      <c r="OS20" s="211"/>
      <c r="OT20" s="211"/>
      <c r="OU20" s="212"/>
      <c r="OV20" s="212"/>
      <c r="OW20" s="212"/>
      <c r="OX20" s="212"/>
      <c r="OY20" s="212"/>
      <c r="OZ20" s="212"/>
      <c r="PA20" s="212"/>
    </row>
    <row r="21" spans="1:417" s="208" customFormat="1" ht="30" customHeight="1">
      <c r="A21" s="481">
        <v>3004</v>
      </c>
      <c r="B21" s="175" t="str">
        <f>IF('1'!$A$1=1,D21,F21)</f>
        <v>medicines</v>
      </c>
      <c r="C21" s="384">
        <v>3004</v>
      </c>
      <c r="D21" s="389" t="s">
        <v>239</v>
      </c>
      <c r="E21" s="384">
        <v>3004</v>
      </c>
      <c r="F21" s="390" t="s">
        <v>240</v>
      </c>
      <c r="G21" s="543">
        <v>273.61295634999999</v>
      </c>
      <c r="H21" s="292">
        <v>272.01320010000001</v>
      </c>
      <c r="I21" s="292">
        <v>356.32184437000001</v>
      </c>
      <c r="J21" s="292">
        <v>460.84942307</v>
      </c>
      <c r="K21" s="292">
        <v>355.81476554</v>
      </c>
      <c r="L21" s="292">
        <v>384.98397818000001</v>
      </c>
      <c r="M21" s="292">
        <v>393.21447606999999</v>
      </c>
      <c r="N21" s="292">
        <v>508.86779154999999</v>
      </c>
      <c r="O21" s="292">
        <v>337.51708313</v>
      </c>
      <c r="P21" s="292">
        <v>411.60208854000001</v>
      </c>
      <c r="Q21" s="292">
        <v>436.67312730999998</v>
      </c>
      <c r="R21" s="292">
        <v>672.21009259000004</v>
      </c>
      <c r="S21" s="292">
        <v>367.92739833000002</v>
      </c>
      <c r="T21" s="292">
        <v>424.19125259999998</v>
      </c>
      <c r="U21" s="292">
        <v>510.09196809000002</v>
      </c>
      <c r="V21" s="292">
        <v>603.55140886000004</v>
      </c>
      <c r="W21" s="292">
        <v>423.23791067000002</v>
      </c>
      <c r="X21" s="292">
        <v>364.45273137999999</v>
      </c>
      <c r="Y21" s="292">
        <v>341.05548972999998</v>
      </c>
      <c r="Z21" s="292">
        <v>371.17353551999997</v>
      </c>
      <c r="AA21" s="292">
        <v>172.64558056999999</v>
      </c>
      <c r="AB21" s="292">
        <v>173.94289431000001</v>
      </c>
      <c r="AC21" s="292">
        <v>176.79677584999999</v>
      </c>
      <c r="AD21" s="292">
        <v>255.10751995000001</v>
      </c>
      <c r="AE21" s="292">
        <v>216.25973647999999</v>
      </c>
      <c r="AF21" s="292">
        <v>210.95920493</v>
      </c>
      <c r="AG21" s="292">
        <v>234.52421397000001</v>
      </c>
      <c r="AH21" s="292">
        <v>262.23447532</v>
      </c>
      <c r="AI21" s="292">
        <v>220.63226361</v>
      </c>
      <c r="AJ21" s="292">
        <v>235.40534545</v>
      </c>
      <c r="AK21" s="292">
        <v>262.40489260999999</v>
      </c>
      <c r="AL21" s="292">
        <v>306.17143299000003</v>
      </c>
      <c r="AM21" s="292">
        <v>252.24428322</v>
      </c>
      <c r="AN21" s="292">
        <v>263.41908156</v>
      </c>
      <c r="AO21" s="292">
        <v>268.96455816999998</v>
      </c>
      <c r="AP21" s="292">
        <v>313.75508008000003</v>
      </c>
      <c r="AQ21" s="292">
        <v>275.53306035000003</v>
      </c>
      <c r="AR21" s="292">
        <v>289.38152296999999</v>
      </c>
      <c r="AS21" s="292">
        <v>297.07311299000003</v>
      </c>
      <c r="AT21" s="292">
        <v>351.78859354000002</v>
      </c>
      <c r="AU21" s="292">
        <v>350.45056872999999</v>
      </c>
      <c r="AV21" s="292">
        <v>238.13427827000001</v>
      </c>
      <c r="AW21" s="292">
        <v>329.75110203000003</v>
      </c>
      <c r="AX21" s="292">
        <v>467.08321882000001</v>
      </c>
      <c r="AY21" s="292">
        <v>340.70420709000001</v>
      </c>
      <c r="AZ21" s="292">
        <v>399.35882049999998</v>
      </c>
      <c r="BA21" s="292">
        <v>383.40310628999998</v>
      </c>
      <c r="BB21" s="292">
        <v>436.27028780000001</v>
      </c>
      <c r="BC21" s="292">
        <v>323.21829590999999</v>
      </c>
      <c r="BD21" s="292">
        <v>269.09403128999998</v>
      </c>
      <c r="BE21" s="292">
        <v>234.73843306999999</v>
      </c>
      <c r="BF21" s="292">
        <v>280.84588975000003</v>
      </c>
      <c r="BG21" s="292">
        <v>275.57004309000001</v>
      </c>
      <c r="BH21" s="292">
        <v>332.63465754000003</v>
      </c>
      <c r="BI21" s="292">
        <v>296.04910272999996</v>
      </c>
      <c r="BJ21" s="292">
        <v>361.00154069000001</v>
      </c>
      <c r="BK21" s="292">
        <v>364.76388042000002</v>
      </c>
      <c r="BL21" s="292">
        <v>329.77353213000004</v>
      </c>
      <c r="BM21" s="292">
        <v>355.86241369000004</v>
      </c>
      <c r="BN21" s="292">
        <v>404.09524775</v>
      </c>
      <c r="BO21" s="292">
        <v>355.68417498999997</v>
      </c>
      <c r="BP21" s="292">
        <v>371.17364946999999</v>
      </c>
      <c r="BQ21" s="292">
        <v>358.15432383999996</v>
      </c>
      <c r="BR21" s="263">
        <f t="shared" si="10"/>
        <v>1050.39982624</v>
      </c>
      <c r="BS21" s="263">
        <f t="shared" si="11"/>
        <v>1085.0121482999998</v>
      </c>
      <c r="BT21" s="263">
        <f t="shared" si="0"/>
        <v>778.49277068000004</v>
      </c>
      <c r="BU21" s="263">
        <f t="shared" si="1"/>
        <v>923.97763069999996</v>
      </c>
      <c r="BV21" s="263">
        <f t="shared" si="2"/>
        <v>1024.61393466</v>
      </c>
      <c r="BW21" s="263">
        <f t="shared" si="3"/>
        <v>1098.3830030299998</v>
      </c>
      <c r="BX21" s="251">
        <f t="shared" si="8"/>
        <v>1213.77628985</v>
      </c>
      <c r="BY21" s="251">
        <f t="shared" si="9"/>
        <v>1385.4191678499999</v>
      </c>
      <c r="BZ21" s="251">
        <f t="shared" si="4"/>
        <v>1559.7364216800001</v>
      </c>
      <c r="CA21" s="251">
        <f t="shared" si="5"/>
        <v>1107.8966500199999</v>
      </c>
      <c r="CB21" s="251">
        <f t="shared" si="6"/>
        <v>1265.2553440500001</v>
      </c>
      <c r="CC21" s="541">
        <f t="shared" si="7"/>
        <v>1454.49507399</v>
      </c>
      <c r="CD21" s="537"/>
      <c r="FB21" s="210"/>
      <c r="FC21" s="210"/>
      <c r="FD21" s="212"/>
      <c r="FE21" s="212"/>
      <c r="FF21" s="212"/>
      <c r="FG21" s="212"/>
      <c r="FH21" s="212"/>
      <c r="FI21" s="212"/>
      <c r="FJ21" s="212"/>
      <c r="FK21" s="212"/>
      <c r="FL21" s="212"/>
      <c r="FM21" s="212"/>
      <c r="FN21" s="212"/>
      <c r="FO21" s="212"/>
      <c r="FP21" s="212"/>
      <c r="HA21" s="212"/>
      <c r="HB21" s="212"/>
      <c r="HC21" s="212"/>
      <c r="HD21" s="212"/>
      <c r="HE21" s="212"/>
      <c r="HF21" s="212"/>
      <c r="HG21" s="212"/>
      <c r="HH21" s="212"/>
      <c r="HI21" s="212"/>
      <c r="HJ21" s="212"/>
      <c r="HK21" s="212"/>
      <c r="HL21" s="212"/>
      <c r="HM21" s="212"/>
      <c r="HN21" s="212"/>
      <c r="HO21" s="212"/>
      <c r="HP21" s="212"/>
      <c r="HQ21" s="212"/>
      <c r="HR21" s="212"/>
      <c r="HS21" s="212"/>
      <c r="HT21" s="212"/>
      <c r="HU21" s="212"/>
      <c r="LT21" s="212"/>
      <c r="LU21" s="445"/>
      <c r="LV21" s="445"/>
      <c r="LW21" s="445"/>
      <c r="LX21" s="445"/>
      <c r="LY21" s="211" t="s">
        <v>154</v>
      </c>
      <c r="LZ21" s="211" t="s">
        <v>155</v>
      </c>
      <c r="MA21" s="211"/>
      <c r="MB21" s="445"/>
      <c r="MC21" s="445"/>
      <c r="MD21" s="445"/>
      <c r="ME21" s="458"/>
      <c r="MF21" s="445"/>
      <c r="MG21" s="445"/>
      <c r="MH21" s="445"/>
      <c r="MI21" s="445"/>
      <c r="MJ21" s="445"/>
      <c r="MK21" s="445"/>
      <c r="ML21" s="445"/>
      <c r="MM21" s="445"/>
      <c r="MN21" s="445"/>
      <c r="MO21" s="445"/>
      <c r="MP21" s="445"/>
      <c r="MQ21" s="445"/>
      <c r="MR21" s="445"/>
      <c r="MS21" s="445"/>
      <c r="MT21" s="445"/>
      <c r="MU21" s="445"/>
      <c r="MV21" s="445"/>
      <c r="MW21" s="445"/>
      <c r="MX21" s="445"/>
      <c r="MY21" s="445"/>
      <c r="MZ21" s="212"/>
      <c r="NA21" s="210"/>
      <c r="NB21" s="210"/>
      <c r="NC21" s="210"/>
      <c r="ND21" s="210"/>
      <c r="NE21" s="210"/>
      <c r="NF21" s="210"/>
      <c r="NG21" s="210"/>
      <c r="NH21" s="210"/>
      <c r="NI21" s="210"/>
      <c r="NJ21" s="212"/>
      <c r="NK21" s="212"/>
      <c r="NL21" s="212"/>
      <c r="NM21" s="211"/>
      <c r="NN21" s="211"/>
      <c r="NO21" s="211"/>
      <c r="NP21" s="211"/>
      <c r="NQ21" s="211"/>
      <c r="NR21" s="211"/>
      <c r="NS21" s="211"/>
      <c r="NT21" s="211"/>
      <c r="NU21" s="211"/>
      <c r="NV21" s="211"/>
      <c r="NW21" s="211"/>
      <c r="NX21" s="211"/>
      <c r="NY21" s="211"/>
      <c r="NZ21" s="211"/>
      <c r="OA21" s="211"/>
      <c r="OB21" s="211"/>
      <c r="OC21" s="211"/>
      <c r="OD21" s="211"/>
      <c r="OE21" s="211"/>
      <c r="OF21" s="211"/>
      <c r="OG21" s="211"/>
      <c r="OH21" s="211"/>
      <c r="OI21" s="211"/>
      <c r="OJ21" s="211"/>
      <c r="OK21" s="211"/>
      <c r="OL21" s="211"/>
      <c r="OM21" s="211"/>
      <c r="ON21" s="211"/>
      <c r="OO21" s="211"/>
      <c r="OP21" s="211"/>
      <c r="OQ21" s="211"/>
      <c r="OR21" s="211"/>
      <c r="OS21" s="211"/>
      <c r="OT21" s="211"/>
      <c r="OU21" s="212"/>
      <c r="OV21" s="212"/>
      <c r="OW21" s="212"/>
      <c r="OX21" s="212"/>
      <c r="OY21" s="212"/>
      <c r="OZ21" s="212"/>
      <c r="PA21" s="212"/>
    </row>
    <row r="22" spans="1:417" s="208" customFormat="1" ht="30" customHeight="1">
      <c r="A22" s="472">
        <v>33</v>
      </c>
      <c r="B22" s="175" t="str">
        <f>IF('1'!A1=1,D22,F22)</f>
        <v>essential oils and resinoids; perfumery, cosmetic or toilet preparations</v>
      </c>
      <c r="C22" s="384">
        <v>33</v>
      </c>
      <c r="D22" s="389" t="s">
        <v>72</v>
      </c>
      <c r="E22" s="384">
        <v>33</v>
      </c>
      <c r="F22" s="391" t="s">
        <v>145</v>
      </c>
      <c r="G22" s="543">
        <v>106.25972019</v>
      </c>
      <c r="H22" s="292">
        <v>101.13427211</v>
      </c>
      <c r="I22" s="292">
        <v>115.87305786</v>
      </c>
      <c r="J22" s="292">
        <v>148.2016094</v>
      </c>
      <c r="K22" s="292">
        <v>107.08665037</v>
      </c>
      <c r="L22" s="292">
        <v>121.70457576</v>
      </c>
      <c r="M22" s="292">
        <v>131.57781004</v>
      </c>
      <c r="N22" s="292">
        <v>151.54253865999999</v>
      </c>
      <c r="O22" s="292">
        <v>119.0788349</v>
      </c>
      <c r="P22" s="292">
        <v>125.84611542</v>
      </c>
      <c r="Q22" s="292">
        <v>125.04530617</v>
      </c>
      <c r="R22" s="292">
        <v>152.59987808</v>
      </c>
      <c r="S22" s="292">
        <v>122.41027379000001</v>
      </c>
      <c r="T22" s="292">
        <v>127.46370191</v>
      </c>
      <c r="U22" s="292">
        <v>133.70970260999999</v>
      </c>
      <c r="V22" s="292">
        <v>168.79662690000001</v>
      </c>
      <c r="W22" s="292">
        <v>114.6904081</v>
      </c>
      <c r="X22" s="292">
        <v>95.261550630000002</v>
      </c>
      <c r="Y22" s="292">
        <v>108.11648313000001</v>
      </c>
      <c r="Z22" s="292">
        <v>109.04684376</v>
      </c>
      <c r="AA22" s="292">
        <v>71.120055030000003</v>
      </c>
      <c r="AB22" s="292">
        <v>72.202100110000003</v>
      </c>
      <c r="AC22" s="292">
        <v>77.705256390000002</v>
      </c>
      <c r="AD22" s="292">
        <v>88.840068340000002</v>
      </c>
      <c r="AE22" s="292">
        <v>75.850215730000002</v>
      </c>
      <c r="AF22" s="292">
        <v>84.085377260000001</v>
      </c>
      <c r="AG22" s="292">
        <v>93.676182659999995</v>
      </c>
      <c r="AH22" s="292">
        <v>99.264156040000003</v>
      </c>
      <c r="AI22" s="292">
        <v>88.784924630000006</v>
      </c>
      <c r="AJ22" s="292">
        <v>96.125405090000001</v>
      </c>
      <c r="AK22" s="292">
        <v>103.1569636</v>
      </c>
      <c r="AL22" s="292">
        <v>126.79504540000001</v>
      </c>
      <c r="AM22" s="292">
        <v>109.86776097000001</v>
      </c>
      <c r="AN22" s="292">
        <v>118.9216411</v>
      </c>
      <c r="AO22" s="292">
        <v>121.22086809</v>
      </c>
      <c r="AP22" s="292">
        <v>142.45973828000001</v>
      </c>
      <c r="AQ22" s="292">
        <v>121.95938667</v>
      </c>
      <c r="AR22" s="292">
        <v>131.74421523999999</v>
      </c>
      <c r="AS22" s="292">
        <v>139.40818433999999</v>
      </c>
      <c r="AT22" s="292">
        <v>152.11062869</v>
      </c>
      <c r="AU22" s="292">
        <v>130.86891707999999</v>
      </c>
      <c r="AV22" s="292">
        <v>82.000741680000004</v>
      </c>
      <c r="AW22" s="292">
        <v>131.78442731999999</v>
      </c>
      <c r="AX22" s="292">
        <v>147.07411920000001</v>
      </c>
      <c r="AY22" s="292">
        <v>122.36486846</v>
      </c>
      <c r="AZ22" s="292">
        <v>136.07236796999999</v>
      </c>
      <c r="BA22" s="292">
        <v>145.76444526</v>
      </c>
      <c r="BB22" s="292">
        <v>161.40262476999999</v>
      </c>
      <c r="BC22" s="292">
        <v>84.78406975</v>
      </c>
      <c r="BD22" s="292">
        <v>56.485587500000001</v>
      </c>
      <c r="BE22" s="292">
        <v>101.34164688999999</v>
      </c>
      <c r="BF22" s="292">
        <v>107.60895131999999</v>
      </c>
      <c r="BG22" s="292">
        <v>118.47947295</v>
      </c>
      <c r="BH22" s="292">
        <v>132.42652343</v>
      </c>
      <c r="BI22" s="292">
        <v>148.23922332000001</v>
      </c>
      <c r="BJ22" s="292">
        <v>160.01964355000001</v>
      </c>
      <c r="BK22" s="292">
        <v>152.73265871000001</v>
      </c>
      <c r="BL22" s="292">
        <v>147.00715183</v>
      </c>
      <c r="BM22" s="292">
        <v>147.82042680000001</v>
      </c>
      <c r="BN22" s="292">
        <v>173.1794605</v>
      </c>
      <c r="BO22" s="292">
        <v>138.36872196000002</v>
      </c>
      <c r="BP22" s="292">
        <v>154.10360817</v>
      </c>
      <c r="BQ22" s="292">
        <v>168.09093333999999</v>
      </c>
      <c r="BR22" s="263">
        <f t="shared" si="10"/>
        <v>447.56023734000001</v>
      </c>
      <c r="BS22" s="263">
        <f t="shared" si="11"/>
        <v>460.56326347000004</v>
      </c>
      <c r="BT22" s="263">
        <f t="shared" si="0"/>
        <v>309.86747987000001</v>
      </c>
      <c r="BU22" s="263">
        <f t="shared" si="1"/>
        <v>352.87593169000002</v>
      </c>
      <c r="BV22" s="263">
        <f t="shared" si="2"/>
        <v>414.86233871999997</v>
      </c>
      <c r="BW22" s="263">
        <f t="shared" si="3"/>
        <v>492.47000844000002</v>
      </c>
      <c r="BX22" s="251">
        <f t="shared" si="8"/>
        <v>545.22241493999991</v>
      </c>
      <c r="BY22" s="251">
        <f t="shared" si="9"/>
        <v>491.72820528</v>
      </c>
      <c r="BZ22" s="251">
        <f t="shared" si="4"/>
        <v>565.60430645999998</v>
      </c>
      <c r="CA22" s="251">
        <f t="shared" si="5"/>
        <v>350.22025545999998</v>
      </c>
      <c r="CB22" s="251">
        <f t="shared" si="6"/>
        <v>559.16486325000005</v>
      </c>
      <c r="CC22" s="541">
        <f t="shared" si="7"/>
        <v>620.73969783999996</v>
      </c>
      <c r="CD22" s="537"/>
      <c r="FB22" s="210"/>
      <c r="FC22" s="210"/>
      <c r="FD22" s="212"/>
      <c r="FE22" s="212"/>
      <c r="FF22" s="212"/>
      <c r="FG22" s="212"/>
      <c r="FH22" s="212"/>
      <c r="FI22" s="212"/>
      <c r="FJ22" s="212"/>
      <c r="FK22" s="212"/>
      <c r="FL22" s="212"/>
      <c r="FM22" s="212"/>
      <c r="FN22" s="212"/>
      <c r="FO22" s="212"/>
      <c r="FP22" s="212"/>
      <c r="HA22" s="212"/>
      <c r="HB22" s="212"/>
      <c r="HC22" s="212"/>
      <c r="HD22" s="212"/>
      <c r="HE22" s="212"/>
      <c r="HF22" s="212"/>
      <c r="HG22" s="212"/>
      <c r="HH22" s="212"/>
      <c r="HI22" s="212"/>
      <c r="HJ22" s="212"/>
      <c r="HK22" s="212"/>
      <c r="HL22" s="212"/>
      <c r="HM22" s="212"/>
      <c r="HN22" s="212"/>
      <c r="HO22" s="212"/>
      <c r="HP22" s="212"/>
      <c r="HQ22" s="212"/>
      <c r="HR22" s="212"/>
      <c r="HS22" s="212"/>
      <c r="HT22" s="212"/>
      <c r="HU22" s="212"/>
      <c r="LT22" s="212"/>
      <c r="LU22" s="445"/>
      <c r="LV22" s="445"/>
      <c r="LW22" s="445"/>
      <c r="LX22" s="445"/>
      <c r="LY22" s="211" t="s">
        <v>229</v>
      </c>
      <c r="LZ22" s="211" t="s">
        <v>230</v>
      </c>
      <c r="MA22" s="211"/>
      <c r="MB22" s="445"/>
      <c r="MC22" s="445"/>
      <c r="MD22" s="445"/>
      <c r="ME22" s="458"/>
      <c r="MF22" s="445"/>
      <c r="MG22" s="445"/>
      <c r="MH22" s="445"/>
      <c r="MI22" s="445"/>
      <c r="MJ22" s="445"/>
      <c r="MK22" s="445"/>
      <c r="ML22" s="445"/>
      <c r="MM22" s="445"/>
      <c r="MN22" s="445"/>
      <c r="MO22" s="445"/>
      <c r="MP22" s="445"/>
      <c r="MQ22" s="445"/>
      <c r="MR22" s="445"/>
      <c r="MS22" s="445"/>
      <c r="MT22" s="445"/>
      <c r="MU22" s="445"/>
      <c r="MV22" s="445"/>
      <c r="MW22" s="445"/>
      <c r="MX22" s="445"/>
      <c r="MY22" s="445"/>
      <c r="MZ22" s="212"/>
      <c r="NA22" s="210"/>
      <c r="NB22" s="210"/>
      <c r="NC22" s="210"/>
      <c r="ND22" s="210"/>
      <c r="NE22" s="210"/>
      <c r="NF22" s="210"/>
      <c r="NG22" s="210"/>
      <c r="NH22" s="210"/>
      <c r="NI22" s="210"/>
      <c r="NJ22" s="212"/>
      <c r="NK22" s="212"/>
      <c r="NL22" s="212"/>
      <c r="NM22" s="211"/>
      <c r="NN22" s="211"/>
      <c r="NO22" s="211"/>
      <c r="NP22" s="211"/>
      <c r="NQ22" s="211"/>
      <c r="NR22" s="211"/>
      <c r="NS22" s="211"/>
      <c r="NT22" s="211"/>
      <c r="NU22" s="211"/>
      <c r="NV22" s="211"/>
      <c r="NW22" s="211"/>
      <c r="NX22" s="211"/>
      <c r="NY22" s="211"/>
      <c r="NZ22" s="211"/>
      <c r="OA22" s="211"/>
      <c r="OB22" s="211"/>
      <c r="OC22" s="211"/>
      <c r="OD22" s="211"/>
      <c r="OE22" s="211"/>
      <c r="OF22" s="211"/>
      <c r="OG22" s="211"/>
      <c r="OH22" s="211"/>
      <c r="OI22" s="211"/>
      <c r="OJ22" s="211"/>
      <c r="OK22" s="211"/>
      <c r="OL22" s="211"/>
      <c r="OM22" s="211"/>
      <c r="ON22" s="211"/>
      <c r="OO22" s="211"/>
      <c r="OP22" s="211"/>
      <c r="OQ22" s="211"/>
      <c r="OR22" s="211"/>
      <c r="OS22" s="211"/>
      <c r="OT22" s="211"/>
      <c r="OU22" s="212"/>
      <c r="OV22" s="212"/>
      <c r="OW22" s="212"/>
      <c r="OX22" s="212"/>
      <c r="OY22" s="212"/>
      <c r="OZ22" s="212"/>
      <c r="PA22" s="212"/>
    </row>
    <row r="23" spans="1:417" s="208" customFormat="1" ht="30" customHeight="1">
      <c r="A23" s="472">
        <v>38</v>
      </c>
      <c r="B23" s="175" t="str">
        <f>IF('1'!A1=1,D23,F23)</f>
        <v>miscellaneous chemical products</v>
      </c>
      <c r="C23" s="384">
        <v>38</v>
      </c>
      <c r="D23" s="389" t="s">
        <v>53</v>
      </c>
      <c r="E23" s="384">
        <v>38</v>
      </c>
      <c r="F23" s="389" t="s">
        <v>146</v>
      </c>
      <c r="G23" s="543">
        <v>108.85104136</v>
      </c>
      <c r="H23" s="292">
        <v>206.62545900999999</v>
      </c>
      <c r="I23" s="292">
        <v>134.16675455000001</v>
      </c>
      <c r="J23" s="292">
        <v>142.32700912000001</v>
      </c>
      <c r="K23" s="292">
        <v>223.23850565999999</v>
      </c>
      <c r="L23" s="292">
        <v>241.77605219</v>
      </c>
      <c r="M23" s="292">
        <v>148.40439837</v>
      </c>
      <c r="N23" s="292">
        <v>212.87604518000001</v>
      </c>
      <c r="O23" s="292">
        <v>233.06758852999999</v>
      </c>
      <c r="P23" s="292">
        <v>246.27731609</v>
      </c>
      <c r="Q23" s="292">
        <v>141.83884995</v>
      </c>
      <c r="R23" s="292">
        <v>223.02075108</v>
      </c>
      <c r="S23" s="292">
        <v>240.36142733</v>
      </c>
      <c r="T23" s="292">
        <v>208.88232497000001</v>
      </c>
      <c r="U23" s="292">
        <v>131.71794937999999</v>
      </c>
      <c r="V23" s="292">
        <v>258.10063754999999</v>
      </c>
      <c r="W23" s="292">
        <v>211.46089673</v>
      </c>
      <c r="X23" s="292">
        <v>168.12370663999999</v>
      </c>
      <c r="Y23" s="292">
        <v>98.770554129999994</v>
      </c>
      <c r="Z23" s="292">
        <v>121.8382603</v>
      </c>
      <c r="AA23" s="292">
        <v>239.52921253</v>
      </c>
      <c r="AB23" s="292">
        <v>143.47890570000001</v>
      </c>
      <c r="AC23" s="292">
        <v>84.651019430000005</v>
      </c>
      <c r="AD23" s="292">
        <v>123.38082412</v>
      </c>
      <c r="AE23" s="292">
        <v>290.49575009</v>
      </c>
      <c r="AF23" s="292">
        <v>138.61936385999999</v>
      </c>
      <c r="AG23" s="292">
        <v>88.027021739999995</v>
      </c>
      <c r="AH23" s="292">
        <v>167.61031584</v>
      </c>
      <c r="AI23" s="292">
        <v>335.59487997999997</v>
      </c>
      <c r="AJ23" s="292">
        <v>149.19640754</v>
      </c>
      <c r="AK23" s="292">
        <v>88.518869719999998</v>
      </c>
      <c r="AL23" s="292">
        <v>213.14763397999999</v>
      </c>
      <c r="AM23" s="292">
        <v>368.16744125999998</v>
      </c>
      <c r="AN23" s="292">
        <v>165.31886657000001</v>
      </c>
      <c r="AO23" s="292">
        <v>98.502320909999995</v>
      </c>
      <c r="AP23" s="292">
        <v>192.29824970000001</v>
      </c>
      <c r="AQ23" s="292">
        <v>341.08576896</v>
      </c>
      <c r="AR23" s="292">
        <v>206.14435671999999</v>
      </c>
      <c r="AS23" s="292">
        <v>99.9111233</v>
      </c>
      <c r="AT23" s="292">
        <v>164.39446325</v>
      </c>
      <c r="AU23" s="292">
        <v>298.82968263999999</v>
      </c>
      <c r="AV23" s="292">
        <v>161.81728421</v>
      </c>
      <c r="AW23" s="292">
        <v>95.61661402</v>
      </c>
      <c r="AX23" s="292">
        <v>189.45532101000001</v>
      </c>
      <c r="AY23" s="292">
        <v>296.04995809000002</v>
      </c>
      <c r="AZ23" s="292">
        <v>192.04043741000001</v>
      </c>
      <c r="BA23" s="292">
        <v>110.67822667999999</v>
      </c>
      <c r="BB23" s="292">
        <v>222.12614675</v>
      </c>
      <c r="BC23" s="292">
        <v>261.46577434</v>
      </c>
      <c r="BD23" s="292">
        <v>172.06040926999998</v>
      </c>
      <c r="BE23" s="292">
        <v>99.487336330000005</v>
      </c>
      <c r="BF23" s="292">
        <v>142.14949881000001</v>
      </c>
      <c r="BG23" s="292">
        <v>266.13534993999997</v>
      </c>
      <c r="BH23" s="292">
        <v>162.24063389</v>
      </c>
      <c r="BI23" s="292">
        <v>98.474429490000006</v>
      </c>
      <c r="BJ23" s="292">
        <v>131.56752738</v>
      </c>
      <c r="BK23" s="292">
        <v>252.67961598999997</v>
      </c>
      <c r="BL23" s="292">
        <v>176.48645010000001</v>
      </c>
      <c r="BM23" s="292">
        <v>103.31535402</v>
      </c>
      <c r="BN23" s="292">
        <v>142.25501048000001</v>
      </c>
      <c r="BO23" s="292">
        <v>281.87488386999996</v>
      </c>
      <c r="BP23" s="292">
        <v>199.66808762000002</v>
      </c>
      <c r="BQ23" s="292">
        <v>120.97445016</v>
      </c>
      <c r="BR23" s="263">
        <f t="shared" si="10"/>
        <v>532.48142010999993</v>
      </c>
      <c r="BS23" s="263">
        <f t="shared" si="11"/>
        <v>602.51742164999996</v>
      </c>
      <c r="BT23" s="263">
        <f t="shared" si="0"/>
        <v>591.03996178000011</v>
      </c>
      <c r="BU23" s="263">
        <f t="shared" si="1"/>
        <v>684.75245153000003</v>
      </c>
      <c r="BV23" s="263">
        <f t="shared" si="2"/>
        <v>786.45779121999999</v>
      </c>
      <c r="BW23" s="263">
        <f t="shared" si="3"/>
        <v>824.28687844000001</v>
      </c>
      <c r="BX23" s="251">
        <f t="shared" si="8"/>
        <v>811.53571222999994</v>
      </c>
      <c r="BY23" s="251">
        <f t="shared" si="9"/>
        <v>745.71890188000009</v>
      </c>
      <c r="BZ23" s="251">
        <f t="shared" si="4"/>
        <v>820.89476892999994</v>
      </c>
      <c r="CA23" s="251">
        <f t="shared" si="5"/>
        <v>675.16301874999999</v>
      </c>
      <c r="CB23" s="251">
        <f t="shared" si="6"/>
        <v>658.41794070000003</v>
      </c>
      <c r="CC23" s="541">
        <f t="shared" si="7"/>
        <v>674.73643058999994</v>
      </c>
      <c r="CD23" s="537"/>
      <c r="FB23" s="210"/>
      <c r="FC23" s="210"/>
      <c r="FD23" s="212"/>
      <c r="FE23" s="212"/>
      <c r="FF23" s="212"/>
      <c r="FG23" s="212"/>
      <c r="FH23" s="212"/>
      <c r="FI23" s="212"/>
      <c r="FJ23" s="212"/>
      <c r="FK23" s="212"/>
      <c r="FL23" s="212"/>
      <c r="FM23" s="212"/>
      <c r="FN23" s="212"/>
      <c r="FO23" s="212"/>
      <c r="FP23" s="212"/>
      <c r="HA23" s="212"/>
      <c r="HB23" s="212"/>
      <c r="HC23" s="212"/>
      <c r="HD23" s="212"/>
      <c r="HE23" s="212"/>
      <c r="HF23" s="212"/>
      <c r="HG23" s="212"/>
      <c r="HH23" s="212"/>
      <c r="HI23" s="212"/>
      <c r="HJ23" s="212"/>
      <c r="HK23" s="212"/>
      <c r="HL23" s="212"/>
      <c r="HM23" s="212"/>
      <c r="HN23" s="212"/>
      <c r="HO23" s="212"/>
      <c r="HP23" s="212"/>
      <c r="HQ23" s="212"/>
      <c r="HR23" s="212"/>
      <c r="HS23" s="212"/>
      <c r="HT23" s="212"/>
      <c r="HU23" s="212"/>
      <c r="LT23" s="212"/>
      <c r="LU23" s="445"/>
      <c r="LV23" s="445"/>
      <c r="LW23" s="445"/>
      <c r="LX23" s="445"/>
      <c r="LY23" s="211" t="s">
        <v>216</v>
      </c>
      <c r="LZ23" s="211" t="s">
        <v>219</v>
      </c>
      <c r="MA23" s="211"/>
      <c r="MB23" s="445"/>
      <c r="MC23" s="445"/>
      <c r="MD23" s="445"/>
      <c r="ME23" s="458"/>
      <c r="MF23" s="445"/>
      <c r="MG23" s="445"/>
      <c r="MH23" s="445"/>
      <c r="MI23" s="445"/>
      <c r="MJ23" s="445"/>
      <c r="MK23" s="445"/>
      <c r="ML23" s="445"/>
      <c r="MM23" s="445"/>
      <c r="MN23" s="445"/>
      <c r="MO23" s="445"/>
      <c r="MP23" s="445"/>
      <c r="MQ23" s="445"/>
      <c r="MR23" s="445"/>
      <c r="MS23" s="445"/>
      <c r="MT23" s="445"/>
      <c r="MU23" s="445"/>
      <c r="MV23" s="445"/>
      <c r="MW23" s="445"/>
      <c r="MX23" s="445"/>
      <c r="MY23" s="445"/>
      <c r="MZ23" s="212"/>
      <c r="NA23" s="210"/>
      <c r="NB23" s="210"/>
      <c r="NC23" s="210"/>
      <c r="ND23" s="210"/>
      <c r="NE23" s="210"/>
      <c r="NF23" s="210"/>
      <c r="NG23" s="210"/>
      <c r="NH23" s="210"/>
      <c r="NI23" s="210"/>
      <c r="NJ23" s="212"/>
      <c r="NK23" s="212"/>
      <c r="NL23" s="212"/>
      <c r="NM23" s="211"/>
      <c r="NN23" s="211" t="s">
        <v>198</v>
      </c>
      <c r="NO23" s="211"/>
      <c r="NP23" s="211" t="s">
        <v>201</v>
      </c>
      <c r="NQ23" s="211"/>
      <c r="NR23" s="211"/>
      <c r="NS23" s="211"/>
      <c r="NT23" s="211"/>
      <c r="NU23" s="211"/>
      <c r="NV23" s="211"/>
      <c r="NW23" s="211"/>
      <c r="NX23" s="211"/>
      <c r="NY23" s="211"/>
      <c r="NZ23" s="211"/>
      <c r="OA23" s="211"/>
      <c r="OB23" s="211"/>
      <c r="OC23" s="211"/>
      <c r="OD23" s="211"/>
      <c r="OE23" s="211"/>
      <c r="OF23" s="211"/>
      <c r="OG23" s="211"/>
      <c r="OH23" s="211"/>
      <c r="OI23" s="211"/>
      <c r="OJ23" s="211"/>
      <c r="OK23" s="211"/>
      <c r="OL23" s="211"/>
      <c r="OM23" s="211"/>
      <c r="ON23" s="211"/>
      <c r="OO23" s="211"/>
      <c r="OP23" s="211"/>
      <c r="OQ23" s="211"/>
      <c r="OR23" s="211"/>
      <c r="OS23" s="211"/>
      <c r="OT23" s="211"/>
      <c r="OU23" s="212"/>
      <c r="OV23" s="212"/>
      <c r="OW23" s="212"/>
      <c r="OX23" s="212"/>
      <c r="OY23" s="212"/>
      <c r="OZ23" s="212"/>
      <c r="PA23" s="212"/>
    </row>
    <row r="24" spans="1:417" s="208" customFormat="1" ht="30" customHeight="1">
      <c r="A24" s="472">
        <v>39</v>
      </c>
      <c r="B24" s="175" t="str">
        <f>IF('1'!A1=1,D24,F24)</f>
        <v xml:space="preserve">plastics and articles thereof </v>
      </c>
      <c r="C24" s="384">
        <v>39</v>
      </c>
      <c r="D24" s="389" t="s">
        <v>65</v>
      </c>
      <c r="E24" s="384">
        <v>39</v>
      </c>
      <c r="F24" s="389" t="s">
        <v>147</v>
      </c>
      <c r="G24" s="543">
        <v>214.07751028000001</v>
      </c>
      <c r="H24" s="292">
        <v>336.37050269999997</v>
      </c>
      <c r="I24" s="292">
        <v>421.71253383999999</v>
      </c>
      <c r="J24" s="292">
        <v>392.23939982000002</v>
      </c>
      <c r="K24" s="292">
        <v>298.30695660999999</v>
      </c>
      <c r="L24" s="292">
        <v>412.69335673</v>
      </c>
      <c r="M24" s="292">
        <v>444.81186824999997</v>
      </c>
      <c r="N24" s="292">
        <v>386.80754163</v>
      </c>
      <c r="O24" s="292">
        <v>291.15837814000002</v>
      </c>
      <c r="P24" s="292">
        <v>403.51315142999999</v>
      </c>
      <c r="Q24" s="292">
        <v>428.28558147000001</v>
      </c>
      <c r="R24" s="292">
        <v>428.11321975999999</v>
      </c>
      <c r="S24" s="292">
        <v>302.38343105000001</v>
      </c>
      <c r="T24" s="292">
        <v>412.61651710000001</v>
      </c>
      <c r="U24" s="292">
        <v>447.32141161999999</v>
      </c>
      <c r="V24" s="292">
        <v>382.09650798000001</v>
      </c>
      <c r="W24" s="292">
        <v>256.75227454999998</v>
      </c>
      <c r="X24" s="292">
        <v>323.96168508</v>
      </c>
      <c r="Y24" s="292">
        <v>343.57279585999999</v>
      </c>
      <c r="Z24" s="292">
        <v>306.35554009999998</v>
      </c>
      <c r="AA24" s="292">
        <v>181.08704892</v>
      </c>
      <c r="AB24" s="292">
        <v>218.18759657999999</v>
      </c>
      <c r="AC24" s="292">
        <v>246.65847009999999</v>
      </c>
      <c r="AD24" s="292">
        <v>227.83163536000001</v>
      </c>
      <c r="AE24" s="292">
        <v>177.68629182000001</v>
      </c>
      <c r="AF24" s="292">
        <v>232.70326956</v>
      </c>
      <c r="AG24" s="292">
        <v>247.06984449999999</v>
      </c>
      <c r="AH24" s="292">
        <v>235.83617347000001</v>
      </c>
      <c r="AI24" s="292">
        <v>202.39770945000001</v>
      </c>
      <c r="AJ24" s="292">
        <v>262.96690932000001</v>
      </c>
      <c r="AK24" s="292">
        <v>277.23890759</v>
      </c>
      <c r="AL24" s="292">
        <v>278.54493846000003</v>
      </c>
      <c r="AM24" s="292">
        <v>240.33387134</v>
      </c>
      <c r="AN24" s="292">
        <v>281.19003629000002</v>
      </c>
      <c r="AO24" s="292">
        <v>304.18838212000003</v>
      </c>
      <c r="AP24" s="292">
        <v>279.21744444000001</v>
      </c>
      <c r="AQ24" s="292">
        <v>226.8236862</v>
      </c>
      <c r="AR24" s="292">
        <v>283.99043161999998</v>
      </c>
      <c r="AS24" s="292">
        <v>309.85730561000003</v>
      </c>
      <c r="AT24" s="292">
        <v>279.62292456</v>
      </c>
      <c r="AU24" s="292">
        <v>259.68284993999998</v>
      </c>
      <c r="AV24" s="292">
        <v>250.12300938999999</v>
      </c>
      <c r="AW24" s="292">
        <v>332.91386765999999</v>
      </c>
      <c r="AX24" s="292">
        <v>317.28090775999999</v>
      </c>
      <c r="AY24" s="292">
        <v>309.40562788</v>
      </c>
      <c r="AZ24" s="292">
        <v>395.34364568000001</v>
      </c>
      <c r="BA24" s="292">
        <v>423.60193896999999</v>
      </c>
      <c r="BB24" s="292">
        <v>436.77859182999998</v>
      </c>
      <c r="BC24" s="292">
        <v>229.55148344000003</v>
      </c>
      <c r="BD24" s="292">
        <v>219.45522202000001</v>
      </c>
      <c r="BE24" s="292">
        <v>405.35137669</v>
      </c>
      <c r="BF24" s="292">
        <v>312.89369828999997</v>
      </c>
      <c r="BG24" s="292">
        <v>299.92430573000001</v>
      </c>
      <c r="BH24" s="292">
        <v>349.33363365999998</v>
      </c>
      <c r="BI24" s="292">
        <v>407.10001595999995</v>
      </c>
      <c r="BJ24" s="292">
        <v>345.84160965000001</v>
      </c>
      <c r="BK24" s="292">
        <v>325.76633355000001</v>
      </c>
      <c r="BL24" s="292">
        <v>375.60015066000005</v>
      </c>
      <c r="BM24" s="292">
        <v>354.93965846999998</v>
      </c>
      <c r="BN24" s="292">
        <v>368.91718343000002</v>
      </c>
      <c r="BO24" s="292">
        <v>329.37915627000001</v>
      </c>
      <c r="BP24" s="292">
        <v>378.53802444999997</v>
      </c>
      <c r="BQ24" s="292">
        <v>388.42994949000001</v>
      </c>
      <c r="BR24" s="263">
        <f t="shared" si="10"/>
        <v>1056.30614268</v>
      </c>
      <c r="BS24" s="263">
        <f t="shared" si="11"/>
        <v>1096.3471302100002</v>
      </c>
      <c r="BT24" s="263">
        <f t="shared" si="0"/>
        <v>873.76475096000013</v>
      </c>
      <c r="BU24" s="263">
        <f t="shared" si="1"/>
        <v>893.29557935000003</v>
      </c>
      <c r="BV24" s="263">
        <f t="shared" si="2"/>
        <v>1021.14846482</v>
      </c>
      <c r="BW24" s="263">
        <f t="shared" si="3"/>
        <v>1104.9297341900001</v>
      </c>
      <c r="BX24" s="251">
        <f t="shared" si="8"/>
        <v>1100.29434799</v>
      </c>
      <c r="BY24" s="251">
        <f t="shared" si="9"/>
        <v>1160.00063475</v>
      </c>
      <c r="BZ24" s="251">
        <f t="shared" si="4"/>
        <v>1565.12980436</v>
      </c>
      <c r="CA24" s="251">
        <f t="shared" si="5"/>
        <v>1167.2517804399999</v>
      </c>
      <c r="CB24" s="251">
        <f t="shared" si="6"/>
        <v>1402.1995649999999</v>
      </c>
      <c r="CC24" s="541">
        <f t="shared" si="7"/>
        <v>1425.22332611</v>
      </c>
      <c r="CD24" s="537"/>
      <c r="FB24" s="210"/>
      <c r="FC24" s="210"/>
      <c r="FD24" s="212"/>
      <c r="FE24" s="212"/>
      <c r="FF24" s="212"/>
      <c r="FG24" s="212"/>
      <c r="FH24" s="212"/>
      <c r="FI24" s="212"/>
      <c r="FJ24" s="212"/>
      <c r="FK24" s="212"/>
      <c r="FL24" s="212"/>
      <c r="FM24" s="212"/>
      <c r="FN24" s="212"/>
      <c r="FO24" s="212"/>
      <c r="FP24" s="212"/>
      <c r="HA24" s="212"/>
      <c r="HB24" s="212"/>
      <c r="HC24" s="212"/>
      <c r="HD24" s="212"/>
      <c r="HE24" s="212"/>
      <c r="HF24" s="212"/>
      <c r="HG24" s="212"/>
      <c r="HH24" s="212"/>
      <c r="HI24" s="212"/>
      <c r="HJ24" s="212"/>
      <c r="HK24" s="212"/>
      <c r="HL24" s="212"/>
      <c r="HM24" s="212"/>
      <c r="HN24" s="212"/>
      <c r="HO24" s="212"/>
      <c r="HP24" s="212"/>
      <c r="HQ24" s="212"/>
      <c r="HR24" s="212"/>
      <c r="HS24" s="212"/>
      <c r="HT24" s="212"/>
      <c r="HU24" s="212"/>
      <c r="LT24" s="212"/>
      <c r="LU24" s="445"/>
      <c r="LV24" s="445"/>
      <c r="LW24" s="445"/>
      <c r="LX24" s="445"/>
      <c r="LY24" s="211" t="s">
        <v>165</v>
      </c>
      <c r="LZ24" s="211" t="s">
        <v>166</v>
      </c>
      <c r="MA24" s="211"/>
      <c r="MB24" s="445"/>
      <c r="MC24" s="445"/>
      <c r="MD24" s="445"/>
      <c r="ME24" s="458"/>
      <c r="MF24" s="445"/>
      <c r="MG24" s="445"/>
      <c r="MH24" s="445"/>
      <c r="MI24" s="445"/>
      <c r="MJ24" s="445"/>
      <c r="MK24" s="445"/>
      <c r="ML24" s="445"/>
      <c r="MM24" s="445"/>
      <c r="MN24" s="445"/>
      <c r="MO24" s="445"/>
      <c r="MP24" s="445"/>
      <c r="MQ24" s="445"/>
      <c r="MR24" s="445"/>
      <c r="MS24" s="445"/>
      <c r="MT24" s="445"/>
      <c r="MU24" s="445"/>
      <c r="MV24" s="445"/>
      <c r="MW24" s="445"/>
      <c r="MX24" s="445"/>
      <c r="MY24" s="445"/>
      <c r="MZ24" s="212"/>
      <c r="NA24" s="210"/>
      <c r="NB24" s="210"/>
      <c r="NC24" s="210"/>
      <c r="ND24" s="210"/>
      <c r="NE24" s="210"/>
      <c r="NF24" s="210"/>
      <c r="NG24" s="210"/>
      <c r="NH24" s="210"/>
      <c r="NI24" s="210"/>
      <c r="NJ24" s="212"/>
      <c r="NK24" s="212"/>
      <c r="NL24" s="212"/>
      <c r="NM24" s="211"/>
      <c r="NN24" s="211"/>
      <c r="NO24" s="211"/>
      <c r="NP24" s="211"/>
      <c r="NQ24" s="211"/>
      <c r="NR24" s="211"/>
      <c r="NS24" s="211"/>
      <c r="NT24" s="211"/>
      <c r="NU24" s="211"/>
      <c r="NV24" s="211"/>
      <c r="NW24" s="211"/>
      <c r="NX24" s="211"/>
      <c r="NY24" s="211"/>
      <c r="NZ24" s="211"/>
      <c r="OA24" s="211"/>
      <c r="OB24" s="211"/>
      <c r="OC24" s="211"/>
      <c r="OD24" s="211"/>
      <c r="OE24" s="211"/>
      <c r="OF24" s="211"/>
      <c r="OG24" s="211"/>
      <c r="OH24" s="211"/>
      <c r="OI24" s="211"/>
      <c r="OJ24" s="211"/>
      <c r="OK24" s="211"/>
      <c r="OL24" s="211"/>
      <c r="OM24" s="211"/>
      <c r="ON24" s="211"/>
      <c r="OO24" s="211"/>
      <c r="OP24" s="211"/>
      <c r="OQ24" s="211"/>
      <c r="OR24" s="211"/>
      <c r="OS24" s="211"/>
      <c r="OT24" s="211"/>
      <c r="OU24" s="212"/>
      <c r="OV24" s="212"/>
      <c r="OW24" s="212"/>
      <c r="OX24" s="212"/>
      <c r="OY24" s="212"/>
      <c r="OZ24" s="212"/>
      <c r="PA24" s="212"/>
    </row>
    <row r="25" spans="1:417" ht="35" customHeight="1">
      <c r="A25" s="479"/>
      <c r="B25" s="170" t="str">
        <f>IF('1'!A1=1,D25,F25)</f>
        <v>Timber and woodwork</v>
      </c>
      <c r="C25" s="387"/>
      <c r="D25" s="388" t="s">
        <v>4</v>
      </c>
      <c r="E25" s="387"/>
      <c r="F25" s="392" t="s">
        <v>125</v>
      </c>
      <c r="G25" s="542">
        <v>257.39874497</v>
      </c>
      <c r="H25" s="293">
        <v>259.75861756</v>
      </c>
      <c r="I25" s="293">
        <v>324.75816057999998</v>
      </c>
      <c r="J25" s="293">
        <v>355.82521465999997</v>
      </c>
      <c r="K25" s="293">
        <v>296.42172751999999</v>
      </c>
      <c r="L25" s="293">
        <v>323.00887210000002</v>
      </c>
      <c r="M25" s="293">
        <v>349.93524345999998</v>
      </c>
      <c r="N25" s="293">
        <v>341.05258412000001</v>
      </c>
      <c r="O25" s="293">
        <v>261.62682108000001</v>
      </c>
      <c r="P25" s="293">
        <v>326.76049567000001</v>
      </c>
      <c r="Q25" s="293">
        <v>347.18633360000001</v>
      </c>
      <c r="R25" s="293">
        <v>355.54567013000002</v>
      </c>
      <c r="S25" s="293">
        <v>301.45746100000002</v>
      </c>
      <c r="T25" s="293">
        <v>353.28276512999997</v>
      </c>
      <c r="U25" s="293">
        <v>384.66077044999997</v>
      </c>
      <c r="V25" s="293">
        <v>370.78957270000001</v>
      </c>
      <c r="W25" s="293">
        <v>226.568105</v>
      </c>
      <c r="X25" s="293">
        <v>223.20493367</v>
      </c>
      <c r="Y25" s="293">
        <v>243.0491993</v>
      </c>
      <c r="Z25" s="293">
        <v>222.41233091999999</v>
      </c>
      <c r="AA25" s="293">
        <v>133.48750494999999</v>
      </c>
      <c r="AB25" s="293">
        <v>135.79006387999999</v>
      </c>
      <c r="AC25" s="293">
        <v>163.37797477000001</v>
      </c>
      <c r="AD25" s="293">
        <v>160.56830661999999</v>
      </c>
      <c r="AE25" s="293">
        <v>144.90510897999999</v>
      </c>
      <c r="AF25" s="293">
        <v>157.26472715</v>
      </c>
      <c r="AG25" s="293">
        <v>167.93413444000001</v>
      </c>
      <c r="AH25" s="293">
        <v>175.65004164000001</v>
      </c>
      <c r="AI25" s="293">
        <v>146.11234852999999</v>
      </c>
      <c r="AJ25" s="293">
        <v>169.62866835</v>
      </c>
      <c r="AK25" s="293">
        <v>186.55355219</v>
      </c>
      <c r="AL25" s="293">
        <v>191.97966618999999</v>
      </c>
      <c r="AM25" s="293">
        <v>183.70663687000001</v>
      </c>
      <c r="AN25" s="293">
        <v>197.38719700999999</v>
      </c>
      <c r="AO25" s="293">
        <v>205.92893168000001</v>
      </c>
      <c r="AP25" s="293">
        <v>202.86589358000001</v>
      </c>
      <c r="AQ25" s="293">
        <v>174.17665693000001</v>
      </c>
      <c r="AR25" s="293">
        <v>192.10731953000001</v>
      </c>
      <c r="AS25" s="293">
        <v>194.49216501000001</v>
      </c>
      <c r="AT25" s="293">
        <v>200.90282171999999</v>
      </c>
      <c r="AU25" s="293">
        <v>175.22257148</v>
      </c>
      <c r="AV25" s="293">
        <v>156.756473</v>
      </c>
      <c r="AW25" s="293">
        <v>202.32707514000001</v>
      </c>
      <c r="AX25" s="293">
        <v>225.05939595000001</v>
      </c>
      <c r="AY25" s="293">
        <v>188.41710040000001</v>
      </c>
      <c r="AZ25" s="293">
        <v>246.47855242</v>
      </c>
      <c r="BA25" s="293">
        <v>249.07289366000001</v>
      </c>
      <c r="BB25" s="293">
        <v>280.11165337</v>
      </c>
      <c r="BC25" s="293">
        <v>173.98391422</v>
      </c>
      <c r="BD25" s="293">
        <v>102.51794341999999</v>
      </c>
      <c r="BE25" s="293">
        <v>202.02926274000001</v>
      </c>
      <c r="BF25" s="293">
        <v>188.21702071000001</v>
      </c>
      <c r="BG25" s="293">
        <v>181.33536142</v>
      </c>
      <c r="BH25" s="293">
        <v>181.83228953999998</v>
      </c>
      <c r="BI25" s="293">
        <v>196.61261243999996</v>
      </c>
      <c r="BJ25" s="293">
        <v>180.41262239</v>
      </c>
      <c r="BK25" s="293">
        <v>195.07149328999998</v>
      </c>
      <c r="BL25" s="293">
        <v>214.72814897999999</v>
      </c>
      <c r="BM25" s="293">
        <v>195.3485824</v>
      </c>
      <c r="BN25" s="293">
        <v>208.92261178000001</v>
      </c>
      <c r="BO25" s="293">
        <v>186.29750211999999</v>
      </c>
      <c r="BP25" s="293">
        <v>202.99342301999999</v>
      </c>
      <c r="BQ25" s="293">
        <v>209.68802112999998</v>
      </c>
      <c r="BR25" s="260">
        <f t="shared" si="10"/>
        <v>605.14822466999999</v>
      </c>
      <c r="BS25" s="260">
        <f t="shared" si="11"/>
        <v>598.97894627000005</v>
      </c>
      <c r="BT25" s="260">
        <f t="shared" si="0"/>
        <v>593.22385022000003</v>
      </c>
      <c r="BU25" s="260">
        <f t="shared" si="1"/>
        <v>645.75401221000004</v>
      </c>
      <c r="BV25" s="260">
        <f t="shared" si="2"/>
        <v>694.27423525999995</v>
      </c>
      <c r="BW25" s="260">
        <f t="shared" si="3"/>
        <v>789.88865914000007</v>
      </c>
      <c r="BX25" s="252">
        <f t="shared" si="8"/>
        <v>761.6789631900001</v>
      </c>
      <c r="BY25" s="252">
        <f t="shared" si="9"/>
        <v>759.36551557000007</v>
      </c>
      <c r="BZ25" s="252">
        <f t="shared" si="4"/>
        <v>964.08019984999999</v>
      </c>
      <c r="CA25" s="252">
        <f t="shared" si="5"/>
        <v>666.7481410900001</v>
      </c>
      <c r="CB25" s="252">
        <f t="shared" si="6"/>
        <v>740.19288578999999</v>
      </c>
      <c r="CC25" s="540">
        <f t="shared" si="7"/>
        <v>814.07083645</v>
      </c>
      <c r="NN25" s="196" t="s">
        <v>199</v>
      </c>
      <c r="NP25" s="196" t="s">
        <v>202</v>
      </c>
    </row>
    <row r="26" spans="1:417" ht="35" customHeight="1">
      <c r="A26" s="479"/>
      <c r="B26" s="170" t="str">
        <f>IF('1'!A1=1,D26,F26)</f>
        <v>Industrial goods</v>
      </c>
      <c r="C26" s="387"/>
      <c r="D26" s="388" t="s">
        <v>5</v>
      </c>
      <c r="E26" s="387"/>
      <c r="F26" s="392" t="s">
        <v>126</v>
      </c>
      <c r="G26" s="542">
        <v>89.272218330000001</v>
      </c>
      <c r="H26" s="293">
        <v>134.42695022999999</v>
      </c>
      <c r="I26" s="293">
        <v>186.12542477</v>
      </c>
      <c r="J26" s="293">
        <v>197.88513845</v>
      </c>
      <c r="K26" s="293">
        <v>137.06805297</v>
      </c>
      <c r="L26" s="293">
        <v>185.02751717000001</v>
      </c>
      <c r="M26" s="293">
        <v>208.23843123</v>
      </c>
      <c r="N26" s="293">
        <v>205.68736294000001</v>
      </c>
      <c r="O26" s="293">
        <v>136.71761928000001</v>
      </c>
      <c r="P26" s="293">
        <v>186.77272823999999</v>
      </c>
      <c r="Q26" s="293">
        <v>197.51726065</v>
      </c>
      <c r="R26" s="293">
        <v>198.16686831000001</v>
      </c>
      <c r="S26" s="293">
        <v>147.49444038999999</v>
      </c>
      <c r="T26" s="293">
        <v>205.24284610000001</v>
      </c>
      <c r="U26" s="293">
        <v>241.75836057999999</v>
      </c>
      <c r="V26" s="293">
        <v>202.61751543</v>
      </c>
      <c r="W26" s="293">
        <v>125.95079575</v>
      </c>
      <c r="X26" s="293">
        <v>134.52251448999999</v>
      </c>
      <c r="Y26" s="293">
        <v>162.03512674999999</v>
      </c>
      <c r="Z26" s="293">
        <v>133.74177589000001</v>
      </c>
      <c r="AA26" s="293">
        <v>80.041389850000002</v>
      </c>
      <c r="AB26" s="293">
        <v>93.449956159999999</v>
      </c>
      <c r="AC26" s="293">
        <v>113.23518545</v>
      </c>
      <c r="AD26" s="293">
        <v>115.51711347</v>
      </c>
      <c r="AE26" s="293">
        <v>102.36339975</v>
      </c>
      <c r="AF26" s="293">
        <v>119.19199991000001</v>
      </c>
      <c r="AG26" s="293">
        <v>145.99256095999999</v>
      </c>
      <c r="AH26" s="293">
        <v>154.77534385000001</v>
      </c>
      <c r="AI26" s="293">
        <v>117.82411764</v>
      </c>
      <c r="AJ26" s="293">
        <v>138.02849259000001</v>
      </c>
      <c r="AK26" s="293">
        <v>166.81144542999999</v>
      </c>
      <c r="AL26" s="293">
        <v>157.78536854000001</v>
      </c>
      <c r="AM26" s="293">
        <v>144.66038387</v>
      </c>
      <c r="AN26" s="293">
        <v>158.76077918999999</v>
      </c>
      <c r="AO26" s="293">
        <v>173.36810266000001</v>
      </c>
      <c r="AP26" s="293">
        <v>168.40218032999999</v>
      </c>
      <c r="AQ26" s="293">
        <v>139.25432574999999</v>
      </c>
      <c r="AR26" s="293">
        <v>179.19248869</v>
      </c>
      <c r="AS26" s="293">
        <v>204.38679646</v>
      </c>
      <c r="AT26" s="293">
        <v>193.42990967</v>
      </c>
      <c r="AU26" s="293">
        <v>165.53847983</v>
      </c>
      <c r="AV26" s="293">
        <v>130.36452761000001</v>
      </c>
      <c r="AW26" s="293">
        <v>205.71572663000001</v>
      </c>
      <c r="AX26" s="293">
        <v>197.42124673999999</v>
      </c>
      <c r="AY26" s="293">
        <v>149.19761889</v>
      </c>
      <c r="AZ26" s="293">
        <v>195.41963755</v>
      </c>
      <c r="BA26" s="293">
        <v>215.78298097999999</v>
      </c>
      <c r="BB26" s="293">
        <v>218.20694356999999</v>
      </c>
      <c r="BC26" s="293">
        <v>119.29635984999999</v>
      </c>
      <c r="BD26" s="293">
        <v>111.82505746000001</v>
      </c>
      <c r="BE26" s="293">
        <v>227.79695344999999</v>
      </c>
      <c r="BF26" s="293">
        <v>236.08836636000001</v>
      </c>
      <c r="BG26" s="293">
        <v>169.64504841999999</v>
      </c>
      <c r="BH26" s="293">
        <v>200.78463177999998</v>
      </c>
      <c r="BI26" s="293">
        <v>222.39604717999998</v>
      </c>
      <c r="BJ26" s="293">
        <v>189.67021375000002</v>
      </c>
      <c r="BK26" s="293">
        <v>167.01189582000001</v>
      </c>
      <c r="BL26" s="293">
        <v>206.57934775000001</v>
      </c>
      <c r="BM26" s="293">
        <v>190.88025912000001</v>
      </c>
      <c r="BN26" s="293">
        <v>186.53329737999999</v>
      </c>
      <c r="BO26" s="293">
        <v>155.77858164999998</v>
      </c>
      <c r="BP26" s="293">
        <v>201.93557963000001</v>
      </c>
      <c r="BQ26" s="293">
        <v>201.94396221</v>
      </c>
      <c r="BR26" s="260">
        <f t="shared" si="10"/>
        <v>564.47150269000008</v>
      </c>
      <c r="BS26" s="260">
        <f t="shared" si="11"/>
        <v>559.65812348999998</v>
      </c>
      <c r="BT26" s="260">
        <f t="shared" si="0"/>
        <v>402.24364492999996</v>
      </c>
      <c r="BU26" s="260">
        <f t="shared" si="1"/>
        <v>522.32330447000004</v>
      </c>
      <c r="BV26" s="260">
        <f t="shared" si="2"/>
        <v>580.44942420000007</v>
      </c>
      <c r="BW26" s="260">
        <f t="shared" si="3"/>
        <v>645.19144604999997</v>
      </c>
      <c r="BX26" s="252">
        <f t="shared" si="8"/>
        <v>716.26352057000008</v>
      </c>
      <c r="BY26" s="252">
        <f t="shared" si="9"/>
        <v>699.03998080999997</v>
      </c>
      <c r="BZ26" s="252">
        <f t="shared" si="4"/>
        <v>778.60718098999996</v>
      </c>
      <c r="CA26" s="252">
        <f t="shared" si="5"/>
        <v>695.00673712000003</v>
      </c>
      <c r="CB26" s="252">
        <f t="shared" si="6"/>
        <v>782.49594113000001</v>
      </c>
      <c r="CC26" s="540">
        <f t="shared" si="7"/>
        <v>751.0048000700001</v>
      </c>
    </row>
    <row r="27" spans="1:417" ht="35" customHeight="1">
      <c r="A27" s="479"/>
      <c r="B27" s="170" t="str">
        <f>IF('1'!A1=1,D27,F27)</f>
        <v>Ferrrous and nonferrous metals</v>
      </c>
      <c r="C27" s="387"/>
      <c r="D27" s="388" t="s">
        <v>6</v>
      </c>
      <c r="E27" s="387"/>
      <c r="F27" s="388" t="s">
        <v>127</v>
      </c>
      <c r="G27" s="542">
        <v>179.29977844999999</v>
      </c>
      <c r="H27" s="293">
        <v>292.78565963</v>
      </c>
      <c r="I27" s="293">
        <v>377.27564192</v>
      </c>
      <c r="J27" s="293">
        <v>379.41311793</v>
      </c>
      <c r="K27" s="293">
        <v>299.57734936000003</v>
      </c>
      <c r="L27" s="293">
        <v>402.56123824000002</v>
      </c>
      <c r="M27" s="293">
        <v>518.76069655000003</v>
      </c>
      <c r="N27" s="293">
        <v>439.89673931999999</v>
      </c>
      <c r="O27" s="293">
        <v>280.15148104000002</v>
      </c>
      <c r="P27" s="293">
        <v>404.64340292999998</v>
      </c>
      <c r="Q27" s="293">
        <v>406.90919280000003</v>
      </c>
      <c r="R27" s="293">
        <v>388.68054748999998</v>
      </c>
      <c r="S27" s="293">
        <v>283.03751016000001</v>
      </c>
      <c r="T27" s="293">
        <v>382.68700555999999</v>
      </c>
      <c r="U27" s="293">
        <v>413.09618016000002</v>
      </c>
      <c r="V27" s="293">
        <v>389.09706549999999</v>
      </c>
      <c r="W27" s="293">
        <v>247.37136047999999</v>
      </c>
      <c r="X27" s="293">
        <v>261.77646055999998</v>
      </c>
      <c r="Y27" s="293">
        <v>296.29772566999998</v>
      </c>
      <c r="Z27" s="293">
        <v>253.512586</v>
      </c>
      <c r="AA27" s="293">
        <v>126.36209287</v>
      </c>
      <c r="AB27" s="293">
        <v>167.15072731000001</v>
      </c>
      <c r="AC27" s="293">
        <v>213.34832213999999</v>
      </c>
      <c r="AD27" s="293">
        <v>184.28275488</v>
      </c>
      <c r="AE27" s="293">
        <v>141.14587811000001</v>
      </c>
      <c r="AF27" s="293">
        <v>200.34145021</v>
      </c>
      <c r="AG27" s="293">
        <v>222.36165111</v>
      </c>
      <c r="AH27" s="293">
        <v>230.85812594999999</v>
      </c>
      <c r="AI27" s="293">
        <v>173.14193748</v>
      </c>
      <c r="AJ27" s="293">
        <v>233.08863815999999</v>
      </c>
      <c r="AK27" s="293">
        <v>264.61410833999997</v>
      </c>
      <c r="AL27" s="293">
        <v>265.70569654000002</v>
      </c>
      <c r="AM27" s="293">
        <v>234.69659061999999</v>
      </c>
      <c r="AN27" s="293">
        <v>283.11125337999999</v>
      </c>
      <c r="AO27" s="293">
        <v>307.33385412000001</v>
      </c>
      <c r="AP27" s="293">
        <v>293.97114102</v>
      </c>
      <c r="AQ27" s="293">
        <v>240.42215505999999</v>
      </c>
      <c r="AR27" s="293">
        <v>313.88874615999998</v>
      </c>
      <c r="AS27" s="293">
        <v>360.39023766000003</v>
      </c>
      <c r="AT27" s="293">
        <v>310.30066726000001</v>
      </c>
      <c r="AU27" s="293">
        <v>246.25096646</v>
      </c>
      <c r="AV27" s="293">
        <v>247.71699247000001</v>
      </c>
      <c r="AW27" s="293">
        <v>320.00915100999998</v>
      </c>
      <c r="AX27" s="293">
        <v>314.96341701</v>
      </c>
      <c r="AY27" s="293">
        <v>277.27086315999998</v>
      </c>
      <c r="AZ27" s="293">
        <v>359.84489765000001</v>
      </c>
      <c r="BA27" s="293">
        <v>377.12423594000001</v>
      </c>
      <c r="BB27" s="293">
        <v>417.49765119</v>
      </c>
      <c r="BC27" s="293">
        <v>218.02414098</v>
      </c>
      <c r="BD27" s="293">
        <v>192.48670584000001</v>
      </c>
      <c r="BE27" s="293">
        <v>331.85007723000001</v>
      </c>
      <c r="BF27" s="293">
        <v>322.29492124000001</v>
      </c>
      <c r="BG27" s="293">
        <v>292.89527186000004</v>
      </c>
      <c r="BH27" s="293">
        <v>359.74088172</v>
      </c>
      <c r="BI27" s="293">
        <v>400.65690403999997</v>
      </c>
      <c r="BJ27" s="293">
        <v>385.56714090000003</v>
      </c>
      <c r="BK27" s="293">
        <v>385.49304165000001</v>
      </c>
      <c r="BL27" s="293">
        <v>408.68070904000001</v>
      </c>
      <c r="BM27" s="293">
        <v>374.16071373</v>
      </c>
      <c r="BN27" s="293">
        <v>384.80697243000003</v>
      </c>
      <c r="BO27" s="293">
        <v>355.01846921000003</v>
      </c>
      <c r="BP27" s="293">
        <v>456.37201934999996</v>
      </c>
      <c r="BQ27" s="293">
        <v>437.96305539000002</v>
      </c>
      <c r="BR27" s="260">
        <f t="shared" si="10"/>
        <v>1168.3344644200001</v>
      </c>
      <c r="BS27" s="260">
        <f t="shared" si="11"/>
        <v>1249.3535439500001</v>
      </c>
      <c r="BT27" s="260">
        <f t="shared" si="0"/>
        <v>691.14389719999997</v>
      </c>
      <c r="BU27" s="260">
        <f t="shared" si="1"/>
        <v>794.70710538000003</v>
      </c>
      <c r="BV27" s="260">
        <f t="shared" si="2"/>
        <v>936.55038051999986</v>
      </c>
      <c r="BW27" s="260">
        <f t="shared" si="3"/>
        <v>1119.11283914</v>
      </c>
      <c r="BX27" s="252">
        <f t="shared" si="8"/>
        <v>1225.0018061400001</v>
      </c>
      <c r="BY27" s="252">
        <f t="shared" si="9"/>
        <v>1128.94052695</v>
      </c>
      <c r="BZ27" s="252">
        <f t="shared" si="4"/>
        <v>1431.73764794</v>
      </c>
      <c r="CA27" s="252">
        <f t="shared" si="5"/>
        <v>1064.6558452899999</v>
      </c>
      <c r="CB27" s="252">
        <f t="shared" si="6"/>
        <v>1438.8601985200003</v>
      </c>
      <c r="CC27" s="540">
        <f t="shared" si="7"/>
        <v>1553.1414368500002</v>
      </c>
      <c r="NN27" s="196" t="s">
        <v>200</v>
      </c>
      <c r="NP27" s="196" t="s">
        <v>203</v>
      </c>
    </row>
    <row r="28" spans="1:417" s="190" customFormat="1" ht="30" customHeight="1">
      <c r="A28" s="481">
        <v>7210</v>
      </c>
      <c r="B28" s="175" t="str">
        <f>IF('1'!A1=1,D28,F28)</f>
        <v>flat-rolled products of carbon steel</v>
      </c>
      <c r="C28" s="384">
        <v>7210</v>
      </c>
      <c r="D28" s="389" t="s">
        <v>54</v>
      </c>
      <c r="E28" s="384">
        <v>7210</v>
      </c>
      <c r="F28" s="389" t="s">
        <v>130</v>
      </c>
      <c r="G28" s="543">
        <v>22.048994189999998</v>
      </c>
      <c r="H28" s="292">
        <v>52.495622670000003</v>
      </c>
      <c r="I28" s="292">
        <v>78.87332164</v>
      </c>
      <c r="J28" s="292">
        <v>61.741891039999999</v>
      </c>
      <c r="K28" s="292">
        <v>43.525294299999999</v>
      </c>
      <c r="L28" s="292">
        <v>48.547948069999997</v>
      </c>
      <c r="M28" s="292">
        <v>82.360919749999994</v>
      </c>
      <c r="N28" s="292">
        <v>69.439986250000004</v>
      </c>
      <c r="O28" s="292">
        <v>33.905839139999998</v>
      </c>
      <c r="P28" s="292">
        <v>63.761615550000002</v>
      </c>
      <c r="Q28" s="292">
        <v>71.672039429999998</v>
      </c>
      <c r="R28" s="292">
        <v>54.799359520000003</v>
      </c>
      <c r="S28" s="292">
        <v>37.777306299999999</v>
      </c>
      <c r="T28" s="292">
        <v>64.714275139999998</v>
      </c>
      <c r="U28" s="292">
        <v>81.837283009999993</v>
      </c>
      <c r="V28" s="292">
        <v>71.89459119</v>
      </c>
      <c r="W28" s="292">
        <v>37.044746199999999</v>
      </c>
      <c r="X28" s="292">
        <v>51.945456100000001</v>
      </c>
      <c r="Y28" s="292">
        <v>63.76178522</v>
      </c>
      <c r="Z28" s="292">
        <v>47.129529900000001</v>
      </c>
      <c r="AA28" s="292">
        <v>23.292487479999998</v>
      </c>
      <c r="AB28" s="292">
        <v>28.871855020000002</v>
      </c>
      <c r="AC28" s="292">
        <v>49.015567769999997</v>
      </c>
      <c r="AD28" s="292">
        <v>32.736653660000002</v>
      </c>
      <c r="AE28" s="292">
        <v>25.895191050000001</v>
      </c>
      <c r="AF28" s="292">
        <v>42.817246019999999</v>
      </c>
      <c r="AG28" s="292">
        <v>43.726693529999999</v>
      </c>
      <c r="AH28" s="292">
        <v>33.405394970000003</v>
      </c>
      <c r="AI28" s="292">
        <v>22.584967979999998</v>
      </c>
      <c r="AJ28" s="292">
        <v>35.713651800000001</v>
      </c>
      <c r="AK28" s="292">
        <v>45.330183480000002</v>
      </c>
      <c r="AL28" s="292">
        <v>35.127766309999998</v>
      </c>
      <c r="AM28" s="292">
        <v>26.437836350000001</v>
      </c>
      <c r="AN28" s="292">
        <v>38.279154509999998</v>
      </c>
      <c r="AO28" s="292">
        <v>47.902819839999999</v>
      </c>
      <c r="AP28" s="292">
        <v>37.156659169999998</v>
      </c>
      <c r="AQ28" s="292">
        <v>32.773829460000002</v>
      </c>
      <c r="AR28" s="292">
        <v>47.194624359999999</v>
      </c>
      <c r="AS28" s="292">
        <v>59.1483603</v>
      </c>
      <c r="AT28" s="292">
        <v>43.811516810000001</v>
      </c>
      <c r="AU28" s="292">
        <v>40.695031399999998</v>
      </c>
      <c r="AV28" s="292">
        <v>45.268448980000002</v>
      </c>
      <c r="AW28" s="292">
        <v>64.146780379999996</v>
      </c>
      <c r="AX28" s="292">
        <v>48.671081739999998</v>
      </c>
      <c r="AY28" s="292">
        <v>33.51312575</v>
      </c>
      <c r="AZ28" s="292">
        <v>45.211517049999998</v>
      </c>
      <c r="BA28" s="292">
        <v>58.424639300000003</v>
      </c>
      <c r="BB28" s="292">
        <v>60.755290080000002</v>
      </c>
      <c r="BC28" s="292">
        <v>36.70424878</v>
      </c>
      <c r="BD28" s="292">
        <v>33.433930180000004</v>
      </c>
      <c r="BE28" s="292">
        <v>58.05102892</v>
      </c>
      <c r="BF28" s="292">
        <v>45.878978029999999</v>
      </c>
      <c r="BG28" s="292">
        <v>48.882000070000004</v>
      </c>
      <c r="BH28" s="292">
        <v>51.994523409999999</v>
      </c>
      <c r="BI28" s="292">
        <v>59.936778930000003</v>
      </c>
      <c r="BJ28" s="292">
        <v>44.110096730000002</v>
      </c>
      <c r="BK28" s="292">
        <v>41.64534536</v>
      </c>
      <c r="BL28" s="292">
        <v>57.574966700000004</v>
      </c>
      <c r="BM28" s="292">
        <v>59.192945960000003</v>
      </c>
      <c r="BN28" s="292">
        <v>46.90202154</v>
      </c>
      <c r="BO28" s="292">
        <v>43.347715699999995</v>
      </c>
      <c r="BP28" s="292">
        <v>49.386664480000007</v>
      </c>
      <c r="BQ28" s="292">
        <v>53.104461620000009</v>
      </c>
      <c r="BR28" s="263">
        <f t="shared" si="10"/>
        <v>158.41325802</v>
      </c>
      <c r="BS28" s="263">
        <f t="shared" si="11"/>
        <v>145.83884180000001</v>
      </c>
      <c r="BT28" s="263">
        <f t="shared" si="0"/>
        <v>133.91656393</v>
      </c>
      <c r="BU28" s="263">
        <f t="shared" si="1"/>
        <v>145.84452557</v>
      </c>
      <c r="BV28" s="263">
        <f t="shared" si="2"/>
        <v>138.75656957000001</v>
      </c>
      <c r="BW28" s="263">
        <f t="shared" si="3"/>
        <v>149.77646986999997</v>
      </c>
      <c r="BX28" s="251">
        <f t="shared" si="8"/>
        <v>182.92833093000002</v>
      </c>
      <c r="BY28" s="251">
        <f t="shared" si="9"/>
        <v>198.78134249999999</v>
      </c>
      <c r="BZ28" s="251">
        <f t="shared" si="4"/>
        <v>197.90457218</v>
      </c>
      <c r="CA28" s="251">
        <f t="shared" si="5"/>
        <v>174.06818591000001</v>
      </c>
      <c r="CB28" s="251">
        <f t="shared" si="6"/>
        <v>204.92339914000001</v>
      </c>
      <c r="CC28" s="541">
        <f t="shared" si="7"/>
        <v>205.31527955999999</v>
      </c>
      <c r="CD28" s="538"/>
      <c r="FB28" s="213"/>
      <c r="FC28" s="213"/>
      <c r="FD28" s="215"/>
      <c r="FE28" s="215"/>
      <c r="FF28" s="215"/>
      <c r="FG28" s="215"/>
      <c r="FH28" s="215"/>
      <c r="FI28" s="215"/>
      <c r="FJ28" s="215"/>
      <c r="FK28" s="215"/>
      <c r="FL28" s="215"/>
      <c r="FM28" s="215"/>
      <c r="FN28" s="215"/>
      <c r="FO28" s="215"/>
      <c r="FP28" s="215"/>
      <c r="HA28" s="215"/>
      <c r="HB28" s="215"/>
      <c r="HC28" s="215"/>
      <c r="HD28" s="215"/>
      <c r="HE28" s="215"/>
      <c r="HF28" s="215"/>
      <c r="HG28" s="215"/>
      <c r="HH28" s="215"/>
      <c r="HI28" s="215"/>
      <c r="HJ28" s="215"/>
      <c r="HK28" s="215"/>
      <c r="HL28" s="215"/>
      <c r="HM28" s="215"/>
      <c r="HN28" s="215"/>
      <c r="HO28" s="215"/>
      <c r="HP28" s="215"/>
      <c r="HQ28" s="215"/>
      <c r="HR28" s="215"/>
      <c r="HS28" s="215"/>
      <c r="HT28" s="215"/>
      <c r="HU28" s="215"/>
      <c r="LT28" s="215"/>
      <c r="LU28" s="450"/>
      <c r="LV28" s="450"/>
      <c r="LW28" s="450"/>
      <c r="LX28" s="450"/>
      <c r="LY28" s="214"/>
      <c r="LZ28" s="214"/>
      <c r="MA28" s="214"/>
      <c r="MB28" s="450"/>
      <c r="MC28" s="450"/>
      <c r="MD28" s="450"/>
      <c r="ME28" s="459"/>
      <c r="MF28" s="450"/>
      <c r="MG28" s="450"/>
      <c r="MH28" s="450"/>
      <c r="MI28" s="450"/>
      <c r="MJ28" s="450"/>
      <c r="MK28" s="450"/>
      <c r="ML28" s="450"/>
      <c r="MM28" s="450"/>
      <c r="MN28" s="450"/>
      <c r="MO28" s="450"/>
      <c r="MP28" s="450"/>
      <c r="MQ28" s="450"/>
      <c r="MR28" s="450"/>
      <c r="MS28" s="450"/>
      <c r="MT28" s="450"/>
      <c r="MU28" s="450"/>
      <c r="MV28" s="450"/>
      <c r="MW28" s="450"/>
      <c r="MX28" s="450"/>
      <c r="MY28" s="450"/>
      <c r="MZ28" s="215"/>
      <c r="NA28" s="213"/>
      <c r="NB28" s="213"/>
      <c r="NC28" s="213"/>
      <c r="ND28" s="213"/>
      <c r="NE28" s="213"/>
      <c r="NF28" s="213"/>
      <c r="NG28" s="213"/>
      <c r="NH28" s="213"/>
      <c r="NI28" s="213"/>
      <c r="NJ28" s="215"/>
      <c r="NK28" s="215"/>
      <c r="NL28" s="215"/>
      <c r="NM28" s="214"/>
      <c r="NN28" s="214"/>
      <c r="NO28" s="214"/>
      <c r="NP28" s="214"/>
      <c r="NQ28" s="214"/>
      <c r="NR28" s="214"/>
      <c r="NS28" s="214"/>
      <c r="NT28" s="214"/>
      <c r="NU28" s="214"/>
      <c r="NV28" s="214"/>
      <c r="NW28" s="214"/>
      <c r="NX28" s="214"/>
      <c r="NY28" s="214"/>
      <c r="NZ28" s="214"/>
      <c r="OA28" s="214"/>
      <c r="OB28" s="214"/>
      <c r="OC28" s="214"/>
      <c r="OD28" s="214"/>
      <c r="OE28" s="214"/>
      <c r="OF28" s="214"/>
      <c r="OG28" s="214"/>
      <c r="OH28" s="214"/>
      <c r="OI28" s="214"/>
      <c r="OJ28" s="214"/>
      <c r="OK28" s="214"/>
      <c r="OL28" s="214"/>
      <c r="OM28" s="214"/>
      <c r="ON28" s="214"/>
      <c r="OO28" s="214"/>
      <c r="OP28" s="214"/>
      <c r="OQ28" s="214"/>
      <c r="OR28" s="214"/>
      <c r="OS28" s="214"/>
      <c r="OT28" s="214"/>
      <c r="OU28" s="215"/>
      <c r="OV28" s="215"/>
      <c r="OW28" s="215"/>
      <c r="OX28" s="215"/>
      <c r="OY28" s="215"/>
      <c r="OZ28" s="215"/>
      <c r="PA28" s="215"/>
    </row>
    <row r="29" spans="1:417" s="190" customFormat="1" ht="30" customHeight="1">
      <c r="A29" s="481">
        <v>7308</v>
      </c>
      <c r="B29" s="175" t="str">
        <f>IF('1'!A1=1,D29,F29)</f>
        <v>structures of iron and steel</v>
      </c>
      <c r="C29" s="384">
        <v>7308</v>
      </c>
      <c r="D29" s="389" t="s">
        <v>55</v>
      </c>
      <c r="E29" s="384">
        <v>7308</v>
      </c>
      <c r="F29" s="389" t="s">
        <v>148</v>
      </c>
      <c r="G29" s="543">
        <v>13.60818995</v>
      </c>
      <c r="H29" s="292">
        <v>19.747813109999999</v>
      </c>
      <c r="I29" s="292">
        <v>21.509100549999999</v>
      </c>
      <c r="J29" s="292">
        <v>38.875848959999999</v>
      </c>
      <c r="K29" s="292">
        <v>18.69037041</v>
      </c>
      <c r="L29" s="292">
        <v>30.903874210000001</v>
      </c>
      <c r="M29" s="292">
        <v>66.164882919999997</v>
      </c>
      <c r="N29" s="292">
        <v>45.61023411</v>
      </c>
      <c r="O29" s="292">
        <v>26.309868430000002</v>
      </c>
      <c r="P29" s="292">
        <v>44.376400439999998</v>
      </c>
      <c r="Q29" s="292">
        <v>44.366030170000002</v>
      </c>
      <c r="R29" s="292">
        <v>36.699412410000001</v>
      </c>
      <c r="S29" s="292">
        <v>20.80413094</v>
      </c>
      <c r="T29" s="292">
        <v>34.442706180000002</v>
      </c>
      <c r="U29" s="292">
        <v>36.5969865</v>
      </c>
      <c r="V29" s="292">
        <v>40.579151449999998</v>
      </c>
      <c r="W29" s="292">
        <v>27.517039749999999</v>
      </c>
      <c r="X29" s="292">
        <v>21.816610069999999</v>
      </c>
      <c r="Y29" s="292">
        <v>26.440638939999999</v>
      </c>
      <c r="Z29" s="292">
        <v>14.928053670000001</v>
      </c>
      <c r="AA29" s="292">
        <v>5.2575993800000003</v>
      </c>
      <c r="AB29" s="292">
        <v>10.97469774</v>
      </c>
      <c r="AC29" s="292">
        <v>11.453568260000001</v>
      </c>
      <c r="AD29" s="292">
        <v>12.309913720000001</v>
      </c>
      <c r="AE29" s="292">
        <v>5.3041745300000001</v>
      </c>
      <c r="AF29" s="292">
        <v>9.7519505899999999</v>
      </c>
      <c r="AG29" s="292">
        <v>18.995937479999998</v>
      </c>
      <c r="AH29" s="292">
        <v>15.877705799999999</v>
      </c>
      <c r="AI29" s="292">
        <v>11.14197474</v>
      </c>
      <c r="AJ29" s="292">
        <v>16.032794549999998</v>
      </c>
      <c r="AK29" s="292">
        <v>18.245361339999999</v>
      </c>
      <c r="AL29" s="292">
        <v>14.67346586</v>
      </c>
      <c r="AM29" s="292">
        <v>13.13426237</v>
      </c>
      <c r="AN29" s="292">
        <v>14.366929600000001</v>
      </c>
      <c r="AO29" s="292">
        <v>15.480937020000001</v>
      </c>
      <c r="AP29" s="292">
        <v>13.75441105</v>
      </c>
      <c r="AQ29" s="292">
        <v>10.727872270000001</v>
      </c>
      <c r="AR29" s="292">
        <v>23.526226479999998</v>
      </c>
      <c r="AS29" s="292">
        <v>28.156638659999999</v>
      </c>
      <c r="AT29" s="292">
        <v>24.781046910000001</v>
      </c>
      <c r="AU29" s="292">
        <v>13</v>
      </c>
      <c r="AV29" s="292">
        <v>14.983418459999999</v>
      </c>
      <c r="AW29" s="292">
        <v>23.122598079999999</v>
      </c>
      <c r="AX29" s="292">
        <v>19.666790420000002</v>
      </c>
      <c r="AY29" s="292">
        <v>13.03935278</v>
      </c>
      <c r="AZ29" s="292">
        <v>24.448594759999999</v>
      </c>
      <c r="BA29" s="292">
        <v>26.60248953</v>
      </c>
      <c r="BB29" s="292">
        <v>27.11593139</v>
      </c>
      <c r="BC29" s="292">
        <v>13.507169659999999</v>
      </c>
      <c r="BD29" s="292">
        <v>13.57000476</v>
      </c>
      <c r="BE29" s="292">
        <v>14.726280239999998</v>
      </c>
      <c r="BF29" s="292">
        <v>12.561709190000002</v>
      </c>
      <c r="BG29" s="292">
        <v>12.17247893</v>
      </c>
      <c r="BH29" s="292">
        <v>10.502416660000002</v>
      </c>
      <c r="BI29" s="292">
        <v>15.03242174</v>
      </c>
      <c r="BJ29" s="292">
        <v>15.8866561</v>
      </c>
      <c r="BK29" s="292">
        <v>15.13050323</v>
      </c>
      <c r="BL29" s="292">
        <v>16.714040349999998</v>
      </c>
      <c r="BM29" s="292">
        <v>16.380683149999999</v>
      </c>
      <c r="BN29" s="292">
        <v>18.09571124</v>
      </c>
      <c r="BO29" s="292">
        <v>12.393583639999999</v>
      </c>
      <c r="BP29" s="292">
        <v>21.24988265</v>
      </c>
      <c r="BQ29" s="292">
        <v>20.2803957</v>
      </c>
      <c r="BR29" s="263">
        <f t="shared" si="10"/>
        <v>48.225226730000003</v>
      </c>
      <c r="BS29" s="263">
        <f t="shared" si="11"/>
        <v>53.923861989999999</v>
      </c>
      <c r="BT29" s="263">
        <f t="shared" si="0"/>
        <v>39.9957791</v>
      </c>
      <c r="BU29" s="263">
        <f t="shared" si="1"/>
        <v>49.9297684</v>
      </c>
      <c r="BV29" s="263">
        <f t="shared" si="2"/>
        <v>60.093596490000003</v>
      </c>
      <c r="BW29" s="263">
        <f t="shared" si="3"/>
        <v>56.736540040000001</v>
      </c>
      <c r="BX29" s="251">
        <f t="shared" si="8"/>
        <v>87.191784319999996</v>
      </c>
      <c r="BY29" s="251">
        <f t="shared" si="9"/>
        <v>70.772806959999997</v>
      </c>
      <c r="BZ29" s="251">
        <f t="shared" si="4"/>
        <v>91.206368460000007</v>
      </c>
      <c r="CA29" s="251">
        <f t="shared" si="5"/>
        <v>54.365163850000002</v>
      </c>
      <c r="CB29" s="251">
        <f t="shared" si="6"/>
        <v>53.593973430000005</v>
      </c>
      <c r="CC29" s="541">
        <f t="shared" si="7"/>
        <v>66.320937970000003</v>
      </c>
      <c r="CD29" s="538"/>
      <c r="FB29" s="213"/>
      <c r="FC29" s="213"/>
      <c r="FD29" s="215"/>
      <c r="FE29" s="215"/>
      <c r="FF29" s="215"/>
      <c r="FG29" s="215"/>
      <c r="FH29" s="215"/>
      <c r="FI29" s="215"/>
      <c r="FJ29" s="215"/>
      <c r="FK29" s="215"/>
      <c r="FL29" s="215"/>
      <c r="FM29" s="215"/>
      <c r="FN29" s="215"/>
      <c r="FO29" s="215"/>
      <c r="FP29" s="215"/>
      <c r="HA29" s="215"/>
      <c r="HB29" s="215"/>
      <c r="HC29" s="215"/>
      <c r="HD29" s="215"/>
      <c r="HE29" s="215"/>
      <c r="HF29" s="215"/>
      <c r="HG29" s="215"/>
      <c r="HH29" s="215"/>
      <c r="HI29" s="215"/>
      <c r="HJ29" s="215"/>
      <c r="HK29" s="215"/>
      <c r="HL29" s="215"/>
      <c r="HM29" s="215"/>
      <c r="HN29" s="215"/>
      <c r="HO29" s="215"/>
      <c r="HP29" s="215"/>
      <c r="HQ29" s="215"/>
      <c r="HR29" s="215"/>
      <c r="HS29" s="215"/>
      <c r="HT29" s="215"/>
      <c r="HU29" s="215"/>
      <c r="LT29" s="215"/>
      <c r="LU29" s="450"/>
      <c r="LV29" s="450"/>
      <c r="LW29" s="450"/>
      <c r="LX29" s="450"/>
      <c r="LY29" s="214"/>
      <c r="LZ29" s="214"/>
      <c r="MA29" s="214"/>
      <c r="MB29" s="450"/>
      <c r="MC29" s="450"/>
      <c r="MD29" s="450"/>
      <c r="ME29" s="459"/>
      <c r="MF29" s="450"/>
      <c r="MG29" s="450"/>
      <c r="MH29" s="450"/>
      <c r="MI29" s="450"/>
      <c r="MJ29" s="450"/>
      <c r="MK29" s="450"/>
      <c r="ML29" s="450"/>
      <c r="MM29" s="450"/>
      <c r="MN29" s="450"/>
      <c r="MO29" s="450"/>
      <c r="MP29" s="450"/>
      <c r="MQ29" s="450"/>
      <c r="MR29" s="450"/>
      <c r="MS29" s="450"/>
      <c r="MT29" s="450"/>
      <c r="MU29" s="450"/>
      <c r="MV29" s="450"/>
      <c r="MW29" s="450"/>
      <c r="MX29" s="450"/>
      <c r="MY29" s="450"/>
      <c r="MZ29" s="215"/>
      <c r="NA29" s="213"/>
      <c r="NB29" s="213"/>
      <c r="NC29" s="213"/>
      <c r="ND29" s="213"/>
      <c r="NE29" s="213"/>
      <c r="NF29" s="213"/>
      <c r="NG29" s="213"/>
      <c r="NH29" s="213"/>
      <c r="NI29" s="213"/>
      <c r="NJ29" s="215"/>
      <c r="NK29" s="215"/>
      <c r="NL29" s="215"/>
      <c r="NM29" s="214"/>
      <c r="NN29" s="214" t="s">
        <v>215</v>
      </c>
      <c r="NO29" s="214"/>
      <c r="NP29" s="214" t="s">
        <v>218</v>
      </c>
      <c r="NQ29" s="214"/>
      <c r="NR29" s="214"/>
      <c r="NS29" s="214"/>
      <c r="NT29" s="214"/>
      <c r="NU29" s="214"/>
      <c r="NV29" s="214"/>
      <c r="NW29" s="214"/>
      <c r="NX29" s="214"/>
      <c r="NY29" s="214"/>
      <c r="NZ29" s="214"/>
      <c r="OA29" s="214"/>
      <c r="OB29" s="214"/>
      <c r="OC29" s="214"/>
      <c r="OD29" s="214"/>
      <c r="OE29" s="214"/>
      <c r="OF29" s="214"/>
      <c r="OG29" s="214"/>
      <c r="OH29" s="214"/>
      <c r="OI29" s="214"/>
      <c r="OJ29" s="214"/>
      <c r="OK29" s="214"/>
      <c r="OL29" s="214"/>
      <c r="OM29" s="214"/>
      <c r="ON29" s="214"/>
      <c r="OO29" s="214"/>
      <c r="OP29" s="214"/>
      <c r="OQ29" s="214"/>
      <c r="OR29" s="214"/>
      <c r="OS29" s="214"/>
      <c r="OT29" s="214"/>
      <c r="OU29" s="215"/>
      <c r="OV29" s="215"/>
      <c r="OW29" s="215"/>
      <c r="OX29" s="215"/>
      <c r="OY29" s="215"/>
      <c r="OZ29" s="215"/>
      <c r="PA29" s="215"/>
    </row>
    <row r="30" spans="1:417" ht="35" customHeight="1">
      <c r="A30" s="479"/>
      <c r="B30" s="170" t="str">
        <f>IF('1'!A1=1,D30,F30)</f>
        <v>Machinery and equipment</v>
      </c>
      <c r="C30" s="387"/>
      <c r="D30" s="388" t="s">
        <v>45</v>
      </c>
      <c r="E30" s="387"/>
      <c r="F30" s="388" t="s">
        <v>131</v>
      </c>
      <c r="G30" s="542">
        <v>898.25916827000003</v>
      </c>
      <c r="H30" s="293">
        <v>1090.20558134</v>
      </c>
      <c r="I30" s="293">
        <v>1472.7685918499999</v>
      </c>
      <c r="J30" s="293">
        <v>1686.4198556900001</v>
      </c>
      <c r="K30" s="293">
        <v>1589.76335292</v>
      </c>
      <c r="L30" s="293">
        <v>1803.4892705300001</v>
      </c>
      <c r="M30" s="293">
        <v>2143.1900753899999</v>
      </c>
      <c r="N30" s="293">
        <v>2677.8613106900002</v>
      </c>
      <c r="O30" s="293">
        <v>1694.6679038</v>
      </c>
      <c r="P30" s="293">
        <v>2324.49772837</v>
      </c>
      <c r="Q30" s="293">
        <v>1923.21647437</v>
      </c>
      <c r="R30" s="293">
        <v>2232.4896375799999</v>
      </c>
      <c r="S30" s="293">
        <v>1571.8041588000001</v>
      </c>
      <c r="T30" s="293">
        <v>1925.6759952</v>
      </c>
      <c r="U30" s="293">
        <v>1971.2088884699999</v>
      </c>
      <c r="V30" s="293">
        <v>1945.9858479500001</v>
      </c>
      <c r="W30" s="293">
        <v>1019.10073773</v>
      </c>
      <c r="X30" s="293">
        <v>1106.2437117500001</v>
      </c>
      <c r="Y30" s="293">
        <v>1054.6433398900001</v>
      </c>
      <c r="Z30" s="293">
        <v>1014.6345214200001</v>
      </c>
      <c r="AA30" s="293">
        <v>583.31342296000003</v>
      </c>
      <c r="AB30" s="293">
        <v>627.55934795999997</v>
      </c>
      <c r="AC30" s="293">
        <v>836.62704035000002</v>
      </c>
      <c r="AD30" s="293">
        <v>844.14222462999999</v>
      </c>
      <c r="AE30" s="252">
        <v>834.50117232000002</v>
      </c>
      <c r="AF30" s="252">
        <v>1092.46205422</v>
      </c>
      <c r="AG30" s="252">
        <v>1198.2152664800001</v>
      </c>
      <c r="AH30" s="252">
        <v>1299.92999811</v>
      </c>
      <c r="AI30" s="252">
        <v>1168.5293661200001</v>
      </c>
      <c r="AJ30" s="252">
        <v>1474.81637434</v>
      </c>
      <c r="AK30" s="252">
        <v>1608.0344706200001</v>
      </c>
      <c r="AL30" s="252">
        <v>1691.0713020400001</v>
      </c>
      <c r="AM30" s="252">
        <v>1360.82306481</v>
      </c>
      <c r="AN30" s="252">
        <v>1622.2268259099999</v>
      </c>
      <c r="AO30" s="252">
        <v>1756.30952901</v>
      </c>
      <c r="AP30" s="252">
        <v>1902.18498774</v>
      </c>
      <c r="AQ30" s="252">
        <v>1872.7492595599999</v>
      </c>
      <c r="AR30" s="252">
        <v>1894.52797928</v>
      </c>
      <c r="AS30" s="252">
        <v>2220.63303683</v>
      </c>
      <c r="AT30" s="252">
        <v>2231.1756375499999</v>
      </c>
      <c r="AU30" s="252">
        <v>1616.9903525100001</v>
      </c>
      <c r="AV30" s="252">
        <v>1378.18720289</v>
      </c>
      <c r="AW30" s="252">
        <v>2091.53872598</v>
      </c>
      <c r="AX30" s="252">
        <v>2304.9778700299998</v>
      </c>
      <c r="AY30" s="252">
        <v>1840.59453315</v>
      </c>
      <c r="AZ30" s="252">
        <v>2301.6207655600001</v>
      </c>
      <c r="BA30" s="252">
        <v>2349.0704568299998</v>
      </c>
      <c r="BB30" s="252">
        <v>2656.4037780899998</v>
      </c>
      <c r="BC30" s="252">
        <v>1267.5366918599998</v>
      </c>
      <c r="BD30" s="252">
        <v>1633.4678264099998</v>
      </c>
      <c r="BE30" s="252">
        <v>1468.41100592</v>
      </c>
      <c r="BF30" s="252">
        <v>1909.39834707</v>
      </c>
      <c r="BG30" s="252">
        <v>1665.2046496599999</v>
      </c>
      <c r="BH30" s="252">
        <v>1926.5268710800001</v>
      </c>
      <c r="BI30" s="252">
        <v>2193.52090976</v>
      </c>
      <c r="BJ30" s="252">
        <v>2439.56465708</v>
      </c>
      <c r="BK30" s="252">
        <v>1990.2038296000001</v>
      </c>
      <c r="BL30" s="252">
        <v>2287.4858716700001</v>
      </c>
      <c r="BM30" s="252">
        <v>2087.5555339500002</v>
      </c>
      <c r="BN30" s="252">
        <v>2720.75546098</v>
      </c>
      <c r="BO30" s="252">
        <v>2435.0845921199998</v>
      </c>
      <c r="BP30" s="252">
        <v>2982.6909013200002</v>
      </c>
      <c r="BQ30" s="252">
        <v>3183.2424033199995</v>
      </c>
      <c r="BR30" s="260">
        <f t="shared" si="10"/>
        <v>6365.2452352199998</v>
      </c>
      <c r="BS30" s="260">
        <f t="shared" si="11"/>
        <v>8601.0178967600004</v>
      </c>
      <c r="BT30" s="260">
        <f t="shared" si="0"/>
        <v>2891.6420358999999</v>
      </c>
      <c r="BU30" s="260">
        <f t="shared" si="1"/>
        <v>4425.1084911300004</v>
      </c>
      <c r="BV30" s="260">
        <f t="shared" si="2"/>
        <v>5942.4515131200005</v>
      </c>
      <c r="BW30" s="260">
        <f t="shared" si="3"/>
        <v>6641.5444074699999</v>
      </c>
      <c r="BX30" s="252">
        <f t="shared" si="8"/>
        <v>8219.0859132199985</v>
      </c>
      <c r="BY30" s="252">
        <f t="shared" si="9"/>
        <v>7391.6941514099999</v>
      </c>
      <c r="BZ30" s="252">
        <f t="shared" si="4"/>
        <v>9147.6895336300004</v>
      </c>
      <c r="CA30" s="252">
        <f t="shared" si="5"/>
        <v>6278.8138712599994</v>
      </c>
      <c r="CB30" s="252">
        <f t="shared" si="6"/>
        <v>8224.8170875799988</v>
      </c>
      <c r="CC30" s="540">
        <f t="shared" si="7"/>
        <v>9086.0006962000007</v>
      </c>
    </row>
    <row r="31" spans="1:417" s="208" customFormat="1" ht="30" customHeight="1">
      <c r="A31" s="472">
        <v>84</v>
      </c>
      <c r="B31" s="175" t="str">
        <f>IF('1'!A1=1,D31,F31)</f>
        <v>mechanical machines, apparatus</v>
      </c>
      <c r="C31" s="384">
        <v>84</v>
      </c>
      <c r="D31" s="389" t="s">
        <v>60</v>
      </c>
      <c r="E31" s="384">
        <v>84</v>
      </c>
      <c r="F31" s="385" t="s">
        <v>132</v>
      </c>
      <c r="G31" s="543">
        <v>355.12171501</v>
      </c>
      <c r="H31" s="292">
        <v>433.5269667</v>
      </c>
      <c r="I31" s="292">
        <v>598.87980800000003</v>
      </c>
      <c r="J31" s="292">
        <v>658.17245245000004</v>
      </c>
      <c r="K31" s="292">
        <v>707.69211792999999</v>
      </c>
      <c r="L31" s="292">
        <v>889.97973736999995</v>
      </c>
      <c r="M31" s="292">
        <v>968.65281920999996</v>
      </c>
      <c r="N31" s="292">
        <v>1130.07049375</v>
      </c>
      <c r="O31" s="292">
        <v>699.69038155999999</v>
      </c>
      <c r="P31" s="292">
        <v>1096.46624496</v>
      </c>
      <c r="Q31" s="292">
        <v>857.62412901000005</v>
      </c>
      <c r="R31" s="292">
        <v>806.54381372</v>
      </c>
      <c r="S31" s="292">
        <v>590.03481848000001</v>
      </c>
      <c r="T31" s="292">
        <v>881.54989391000004</v>
      </c>
      <c r="U31" s="292">
        <v>884.97384805000002</v>
      </c>
      <c r="V31" s="292">
        <v>909.46784209999998</v>
      </c>
      <c r="W31" s="292">
        <v>465.95678721000002</v>
      </c>
      <c r="X31" s="292">
        <v>635.27014409000003</v>
      </c>
      <c r="Y31" s="292">
        <v>560.75978994000002</v>
      </c>
      <c r="Z31" s="292">
        <v>496.60180967999997</v>
      </c>
      <c r="AA31" s="292">
        <v>306.31232863999998</v>
      </c>
      <c r="AB31" s="292">
        <v>321.86987819000001</v>
      </c>
      <c r="AC31" s="292">
        <v>444.03792148000002</v>
      </c>
      <c r="AD31" s="292">
        <v>398.29523461000002</v>
      </c>
      <c r="AE31" s="292">
        <v>419.9489805</v>
      </c>
      <c r="AF31" s="292">
        <v>616.36344269000006</v>
      </c>
      <c r="AG31" s="292">
        <v>655.34125715000005</v>
      </c>
      <c r="AH31" s="292">
        <v>589.66883186999996</v>
      </c>
      <c r="AI31" s="251">
        <v>536.17841281999995</v>
      </c>
      <c r="AJ31" s="251">
        <v>728.19728249000002</v>
      </c>
      <c r="AK31" s="251">
        <v>779.96771612999999</v>
      </c>
      <c r="AL31" s="251">
        <v>773.72040374999995</v>
      </c>
      <c r="AM31" s="251">
        <v>655.64502717000005</v>
      </c>
      <c r="AN31" s="251">
        <v>819.91524675999995</v>
      </c>
      <c r="AO31" s="251">
        <v>836.09167163999996</v>
      </c>
      <c r="AP31" s="251">
        <v>744.98104380999996</v>
      </c>
      <c r="AQ31" s="251">
        <v>650.03782737999995</v>
      </c>
      <c r="AR31" s="251">
        <v>826.75415450000003</v>
      </c>
      <c r="AS31" s="251">
        <v>894.76605253000002</v>
      </c>
      <c r="AT31" s="251">
        <v>804.36598848999995</v>
      </c>
      <c r="AU31" s="251">
        <v>570.08127086000002</v>
      </c>
      <c r="AV31" s="251">
        <v>678.58821970999998</v>
      </c>
      <c r="AW31" s="251">
        <v>854.74277996000001</v>
      </c>
      <c r="AX31" s="251">
        <v>877.40273204000005</v>
      </c>
      <c r="AY31" s="251">
        <v>751.51221950000001</v>
      </c>
      <c r="AZ31" s="251">
        <v>970.06854307000003</v>
      </c>
      <c r="BA31" s="251">
        <v>1037.8181451099999</v>
      </c>
      <c r="BB31" s="251">
        <v>1061.0142973100001</v>
      </c>
      <c r="BC31" s="251">
        <v>487.61362070000001</v>
      </c>
      <c r="BD31" s="251">
        <v>307.51047113000004</v>
      </c>
      <c r="BE31" s="251">
        <v>521.28009622000002</v>
      </c>
      <c r="BF31" s="251">
        <v>579.78979778999997</v>
      </c>
      <c r="BG31" s="251">
        <v>479.29462986000004</v>
      </c>
      <c r="BH31" s="251">
        <v>597.41108484999995</v>
      </c>
      <c r="BI31" s="251">
        <v>819.12704930999996</v>
      </c>
      <c r="BJ31" s="251">
        <v>740.35155262000001</v>
      </c>
      <c r="BK31" s="251">
        <v>590.97390851</v>
      </c>
      <c r="BL31" s="251">
        <v>860.30262061000008</v>
      </c>
      <c r="BM31" s="251">
        <v>732.38193223999997</v>
      </c>
      <c r="BN31" s="251">
        <v>823.66130271999998</v>
      </c>
      <c r="BO31" s="251">
        <v>668.67594635</v>
      </c>
      <c r="BP31" s="251">
        <v>925.37624974999994</v>
      </c>
      <c r="BQ31" s="251">
        <v>995.24370703999989</v>
      </c>
      <c r="BR31" s="263">
        <f t="shared" si="10"/>
        <v>2183.6584613599998</v>
      </c>
      <c r="BS31" s="263">
        <f t="shared" si="11"/>
        <v>2589.2959031399996</v>
      </c>
      <c r="BT31" s="263">
        <f t="shared" si="0"/>
        <v>1470.5153629200001</v>
      </c>
      <c r="BU31" s="263">
        <f t="shared" si="1"/>
        <v>2281.3225122100002</v>
      </c>
      <c r="BV31" s="263">
        <f t="shared" si="2"/>
        <v>2818.0638151900002</v>
      </c>
      <c r="BW31" s="263">
        <f t="shared" si="3"/>
        <v>3056.6329893799998</v>
      </c>
      <c r="BX31" s="251">
        <f t="shared" si="8"/>
        <v>3175.9240228999997</v>
      </c>
      <c r="BY31" s="251">
        <f t="shared" si="9"/>
        <v>2980.8150025700002</v>
      </c>
      <c r="BZ31" s="251">
        <f t="shared" si="4"/>
        <v>3820.4132049899999</v>
      </c>
      <c r="CA31" s="251">
        <f t="shared" si="5"/>
        <v>1896.1939858399999</v>
      </c>
      <c r="CB31" s="251">
        <f t="shared" si="6"/>
        <v>2636.1843166399999</v>
      </c>
      <c r="CC31" s="541">
        <f t="shared" si="7"/>
        <v>3007.3197640799999</v>
      </c>
      <c r="CD31" s="537"/>
      <c r="FB31" s="210"/>
      <c r="FC31" s="210"/>
      <c r="FD31" s="212"/>
      <c r="FE31" s="212"/>
      <c r="FF31" s="212"/>
      <c r="FG31" s="212"/>
      <c r="FH31" s="212"/>
      <c r="FI31" s="212"/>
      <c r="FJ31" s="212"/>
      <c r="FK31" s="212"/>
      <c r="FL31" s="212"/>
      <c r="FM31" s="212"/>
      <c r="FN31" s="212"/>
      <c r="FO31" s="212"/>
      <c r="FP31" s="212"/>
      <c r="HA31" s="212"/>
      <c r="HB31" s="212"/>
      <c r="HC31" s="212"/>
      <c r="HD31" s="212"/>
      <c r="HE31" s="212"/>
      <c r="HF31" s="212"/>
      <c r="HG31" s="212"/>
      <c r="HH31" s="212"/>
      <c r="HI31" s="212"/>
      <c r="HJ31" s="212"/>
      <c r="HK31" s="212"/>
      <c r="HL31" s="212"/>
      <c r="HM31" s="212"/>
      <c r="HN31" s="212"/>
      <c r="HO31" s="212"/>
      <c r="HP31" s="212"/>
      <c r="HQ31" s="212"/>
      <c r="HR31" s="212"/>
      <c r="HS31" s="212"/>
      <c r="HT31" s="212"/>
      <c r="HU31" s="212"/>
      <c r="LT31" s="212"/>
      <c r="LU31" s="445"/>
      <c r="LV31" s="445"/>
      <c r="LW31" s="445"/>
      <c r="LX31" s="445"/>
      <c r="LY31" s="211"/>
      <c r="LZ31" s="211"/>
      <c r="MA31" s="211"/>
      <c r="MB31" s="445"/>
      <c r="MC31" s="445"/>
      <c r="MD31" s="445"/>
      <c r="ME31" s="458"/>
      <c r="MF31" s="445"/>
      <c r="MG31" s="445"/>
      <c r="MH31" s="445"/>
      <c r="MI31" s="445"/>
      <c r="MJ31" s="445"/>
      <c r="MK31" s="445"/>
      <c r="ML31" s="445"/>
      <c r="MM31" s="445"/>
      <c r="MN31" s="445"/>
      <c r="MO31" s="445"/>
      <c r="MP31" s="445"/>
      <c r="MQ31" s="445"/>
      <c r="MR31" s="445"/>
      <c r="MS31" s="445"/>
      <c r="MT31" s="445"/>
      <c r="MU31" s="445"/>
      <c r="MV31" s="445"/>
      <c r="MW31" s="445"/>
      <c r="MX31" s="445"/>
      <c r="MY31" s="445"/>
      <c r="MZ31" s="212"/>
      <c r="NA31" s="210"/>
      <c r="NB31" s="210"/>
      <c r="NC31" s="210"/>
      <c r="ND31" s="210"/>
      <c r="NE31" s="210"/>
      <c r="NF31" s="210"/>
      <c r="NG31" s="210"/>
      <c r="NH31" s="210"/>
      <c r="NI31" s="210"/>
      <c r="NJ31" s="212"/>
      <c r="NK31" s="212"/>
      <c r="NL31" s="212"/>
      <c r="NM31" s="211"/>
      <c r="NN31" s="211" t="s">
        <v>216</v>
      </c>
      <c r="NO31" s="211"/>
      <c r="NP31" s="211" t="s">
        <v>219</v>
      </c>
      <c r="NQ31" s="211"/>
      <c r="NR31" s="211"/>
      <c r="NS31" s="211"/>
      <c r="NT31" s="211"/>
      <c r="NU31" s="211"/>
      <c r="NV31" s="211"/>
      <c r="NW31" s="211"/>
      <c r="NX31" s="211"/>
      <c r="NY31" s="211"/>
      <c r="NZ31" s="211"/>
      <c r="OA31" s="211"/>
      <c r="OB31" s="211"/>
      <c r="OC31" s="211"/>
      <c r="OD31" s="211"/>
      <c r="OE31" s="211"/>
      <c r="OF31" s="211"/>
      <c r="OG31" s="211"/>
      <c r="OH31" s="211"/>
      <c r="OI31" s="211"/>
      <c r="OJ31" s="211"/>
      <c r="OK31" s="211"/>
      <c r="OL31" s="211"/>
      <c r="OM31" s="211"/>
      <c r="ON31" s="211"/>
      <c r="OO31" s="211"/>
      <c r="OP31" s="211"/>
      <c r="OQ31" s="211"/>
      <c r="OR31" s="211"/>
      <c r="OS31" s="211"/>
      <c r="OT31" s="211"/>
      <c r="OU31" s="212"/>
      <c r="OV31" s="212"/>
      <c r="OW31" s="212"/>
      <c r="OX31" s="212"/>
      <c r="OY31" s="212"/>
      <c r="OZ31" s="212"/>
      <c r="PA31" s="212"/>
    </row>
    <row r="32" spans="1:417" s="208" customFormat="1" ht="45.65" customHeight="1">
      <c r="A32" s="482">
        <v>8421</v>
      </c>
      <c r="B32" s="250" t="str">
        <f>IF('1'!$A$1=1,D32,F32)</f>
        <v>centrifuges, including centrifugal dryers; filtering or purifying machinery and apparatus, for liquids or gases</v>
      </c>
      <c r="C32" s="394">
        <v>8421</v>
      </c>
      <c r="D32" s="390" t="s">
        <v>191</v>
      </c>
      <c r="E32" s="394">
        <v>8421</v>
      </c>
      <c r="F32" s="385" t="s">
        <v>208</v>
      </c>
      <c r="G32" s="543">
        <v>19.910317689999999</v>
      </c>
      <c r="H32" s="292">
        <v>20.02807078</v>
      </c>
      <c r="I32" s="292">
        <v>28.946665209999999</v>
      </c>
      <c r="J32" s="292">
        <v>34.542089109999999</v>
      </c>
      <c r="K32" s="292">
        <v>30.768751519999999</v>
      </c>
      <c r="L32" s="292">
        <v>36.798171709999998</v>
      </c>
      <c r="M32" s="292">
        <v>41.206459410000001</v>
      </c>
      <c r="N32" s="251">
        <v>42.970606879999998</v>
      </c>
      <c r="O32" s="292">
        <v>35.30509816</v>
      </c>
      <c r="P32" s="292">
        <v>43.57579819</v>
      </c>
      <c r="Q32" s="292">
        <v>40.645701780000003</v>
      </c>
      <c r="R32" s="292">
        <v>36.23483444</v>
      </c>
      <c r="S32" s="292">
        <v>24.718921600000002</v>
      </c>
      <c r="T32" s="292">
        <v>39.68628777</v>
      </c>
      <c r="U32" s="292">
        <v>46.45103297</v>
      </c>
      <c r="V32" s="292">
        <v>44.453710049999998</v>
      </c>
      <c r="W32" s="292">
        <v>26.74381472</v>
      </c>
      <c r="X32" s="292">
        <v>24.736642880000002</v>
      </c>
      <c r="Y32" s="292">
        <v>24.953267690000001</v>
      </c>
      <c r="Z32" s="292">
        <v>38.047411099999998</v>
      </c>
      <c r="AA32" s="292">
        <v>19.688031800000001</v>
      </c>
      <c r="AB32" s="292">
        <v>18.585093839999999</v>
      </c>
      <c r="AC32" s="292">
        <v>25.33983018</v>
      </c>
      <c r="AD32" s="292">
        <v>20.31691983</v>
      </c>
      <c r="AE32" s="292">
        <v>16.27339332</v>
      </c>
      <c r="AF32" s="292">
        <v>20.818671349999999</v>
      </c>
      <c r="AG32" s="292">
        <v>25.671839899999998</v>
      </c>
      <c r="AH32" s="292">
        <v>24.978339859999998</v>
      </c>
      <c r="AI32" s="251">
        <v>18.004786289999998</v>
      </c>
      <c r="AJ32" s="251">
        <v>30.896569190000001</v>
      </c>
      <c r="AK32" s="251">
        <v>45.355223770000002</v>
      </c>
      <c r="AL32" s="251">
        <v>46.461049729999999</v>
      </c>
      <c r="AM32" s="251">
        <v>35.040589580000002</v>
      </c>
      <c r="AN32" s="251">
        <v>45.598740720000002</v>
      </c>
      <c r="AO32" s="251">
        <v>38.247247389999998</v>
      </c>
      <c r="AP32" s="251">
        <v>37.200857460000002</v>
      </c>
      <c r="AQ32" s="251">
        <v>41.35787011</v>
      </c>
      <c r="AR32" s="251">
        <v>36.900421530000003</v>
      </c>
      <c r="AS32" s="251">
        <v>35.022648670000002</v>
      </c>
      <c r="AT32" s="251">
        <v>44.885351999999997</v>
      </c>
      <c r="AU32" s="251">
        <v>28.78503607</v>
      </c>
      <c r="AV32" s="251">
        <v>34.858952129999999</v>
      </c>
      <c r="AW32" s="251">
        <v>47.114325549999997</v>
      </c>
      <c r="AX32" s="251">
        <v>42.736796339999998</v>
      </c>
      <c r="AY32" s="251">
        <v>38.588532549999996</v>
      </c>
      <c r="AZ32" s="251">
        <v>44.934836760000003</v>
      </c>
      <c r="BA32" s="251">
        <v>45.680347679999997</v>
      </c>
      <c r="BB32" s="251">
        <v>54.409853140000003</v>
      </c>
      <c r="BC32" s="251">
        <v>28.256561689999998</v>
      </c>
      <c r="BD32" s="251">
        <v>19.759152710000002</v>
      </c>
      <c r="BE32" s="251">
        <v>29.144555969999999</v>
      </c>
      <c r="BF32" s="251">
        <v>31.688475820000001</v>
      </c>
      <c r="BG32" s="251">
        <v>29.221944430000001</v>
      </c>
      <c r="BH32" s="251">
        <v>30.129902100000002</v>
      </c>
      <c r="BI32" s="251">
        <v>39.744706559999997</v>
      </c>
      <c r="BJ32" s="251">
        <v>42.593033509999998</v>
      </c>
      <c r="BK32" s="251">
        <v>35.139619619999998</v>
      </c>
      <c r="BL32" s="251">
        <v>41.920711249999997</v>
      </c>
      <c r="BM32" s="251">
        <v>43.639451440000002</v>
      </c>
      <c r="BN32" s="251">
        <v>43.461474190000004</v>
      </c>
      <c r="BO32" s="251">
        <v>32.990533720000002</v>
      </c>
      <c r="BP32" s="251">
        <v>38.585315950000002</v>
      </c>
      <c r="BQ32" s="251">
        <v>46.805462109999993</v>
      </c>
      <c r="BR32" s="263">
        <f t="shared" si="10"/>
        <v>120.69978231</v>
      </c>
      <c r="BS32" s="263">
        <f t="shared" si="11"/>
        <v>118.38131177999999</v>
      </c>
      <c r="BT32" s="263">
        <f t="shared" si="0"/>
        <v>83.92987565</v>
      </c>
      <c r="BU32" s="263">
        <f t="shared" si="1"/>
        <v>87.74224443</v>
      </c>
      <c r="BV32" s="263">
        <f t="shared" si="2"/>
        <v>140.71762898</v>
      </c>
      <c r="BW32" s="263">
        <f t="shared" si="3"/>
        <v>156.08743515</v>
      </c>
      <c r="BX32" s="251">
        <f t="shared" si="8"/>
        <v>158.16629231000002</v>
      </c>
      <c r="BY32" s="251">
        <f t="shared" si="9"/>
        <v>153.49511008999997</v>
      </c>
      <c r="BZ32" s="251">
        <f t="shared" si="4"/>
        <v>183.61357012999997</v>
      </c>
      <c r="CA32" s="251">
        <f t="shared" si="5"/>
        <v>108.84874619000001</v>
      </c>
      <c r="CB32" s="251">
        <f t="shared" si="6"/>
        <v>141.68958659999998</v>
      </c>
      <c r="CC32" s="541">
        <f t="shared" si="7"/>
        <v>164.16125650000001</v>
      </c>
      <c r="CD32" s="537"/>
      <c r="FB32" s="210"/>
      <c r="FC32" s="210"/>
      <c r="FD32" s="212"/>
      <c r="FE32" s="212"/>
      <c r="FF32" s="212"/>
      <c r="FG32" s="212"/>
      <c r="FH32" s="212"/>
      <c r="FI32" s="212"/>
      <c r="FJ32" s="212"/>
      <c r="FK32" s="212"/>
      <c r="FL32" s="212"/>
      <c r="FM32" s="212"/>
      <c r="FN32" s="212"/>
      <c r="FO32" s="212"/>
      <c r="FP32" s="212"/>
      <c r="HA32" s="212"/>
      <c r="HB32" s="212"/>
      <c r="HC32" s="212"/>
      <c r="HD32" s="212"/>
      <c r="HE32" s="212"/>
      <c r="HF32" s="212"/>
      <c r="HG32" s="212"/>
      <c r="HH32" s="212"/>
      <c r="HI32" s="212"/>
      <c r="HJ32" s="212"/>
      <c r="HK32" s="212"/>
      <c r="HL32" s="212"/>
      <c r="HM32" s="212"/>
      <c r="HN32" s="212"/>
      <c r="HO32" s="212"/>
      <c r="HP32" s="212"/>
      <c r="HQ32" s="212"/>
      <c r="HR32" s="212"/>
      <c r="HS32" s="212"/>
      <c r="HT32" s="212"/>
      <c r="HU32" s="212"/>
      <c r="LT32" s="212"/>
      <c r="LU32" s="445"/>
      <c r="LV32" s="445"/>
      <c r="LW32" s="445"/>
      <c r="LX32" s="445"/>
      <c r="LY32" s="211"/>
      <c r="LZ32" s="211"/>
      <c r="MA32" s="211"/>
      <c r="MB32" s="445"/>
      <c r="MC32" s="445"/>
      <c r="MD32" s="445"/>
      <c r="ME32" s="458"/>
      <c r="MF32" s="445"/>
      <c r="MG32" s="445"/>
      <c r="MH32" s="445"/>
      <c r="MI32" s="445"/>
      <c r="MJ32" s="445"/>
      <c r="MK32" s="445"/>
      <c r="ML32" s="445"/>
      <c r="MM32" s="445"/>
      <c r="MN32" s="445"/>
      <c r="MO32" s="445"/>
      <c r="MP32" s="445"/>
      <c r="MQ32" s="445"/>
      <c r="MR32" s="445"/>
      <c r="MS32" s="445"/>
      <c r="MT32" s="445"/>
      <c r="MU32" s="445"/>
      <c r="MV32" s="445"/>
      <c r="MW32" s="445"/>
      <c r="MX32" s="445"/>
      <c r="MY32" s="445"/>
      <c r="MZ32" s="212"/>
      <c r="NA32" s="210"/>
      <c r="NB32" s="210"/>
      <c r="NC32" s="210"/>
      <c r="ND32" s="210"/>
      <c r="NE32" s="210"/>
      <c r="NF32" s="210"/>
      <c r="NG32" s="210"/>
      <c r="NH32" s="210"/>
      <c r="NI32" s="210"/>
      <c r="NJ32" s="212"/>
      <c r="NK32" s="212"/>
      <c r="NL32" s="212"/>
      <c r="NM32" s="211"/>
      <c r="NN32" s="211"/>
      <c r="NO32" s="211"/>
      <c r="NP32" s="211"/>
      <c r="NQ32" s="211"/>
      <c r="NR32" s="211"/>
      <c r="NS32" s="211"/>
      <c r="NT32" s="211"/>
      <c r="NU32" s="211"/>
      <c r="NV32" s="211"/>
      <c r="NW32" s="211"/>
      <c r="NX32" s="211"/>
      <c r="NY32" s="211"/>
      <c r="NZ32" s="211"/>
      <c r="OA32" s="211"/>
      <c r="OB32" s="211"/>
      <c r="OC32" s="211"/>
      <c r="OD32" s="211"/>
      <c r="OE32" s="211"/>
      <c r="OF32" s="211"/>
      <c r="OG32" s="211"/>
      <c r="OH32" s="211"/>
      <c r="OI32" s="211"/>
      <c r="OJ32" s="211"/>
      <c r="OK32" s="211"/>
      <c r="OL32" s="211"/>
      <c r="OM32" s="211"/>
      <c r="ON32" s="211"/>
      <c r="OO32" s="211"/>
      <c r="OP32" s="211"/>
      <c r="OQ32" s="211"/>
      <c r="OR32" s="211"/>
      <c r="OS32" s="211"/>
      <c r="OT32" s="211"/>
      <c r="OU32" s="212"/>
      <c r="OV32" s="212"/>
      <c r="OW32" s="212"/>
      <c r="OX32" s="212"/>
      <c r="OY32" s="212"/>
      <c r="OZ32" s="212"/>
      <c r="PA32" s="212"/>
    </row>
    <row r="33" spans="1:417" s="208" customFormat="1" ht="31.75" customHeight="1">
      <c r="A33" s="482">
        <v>8433</v>
      </c>
      <c r="B33" s="250" t="str">
        <f>IF('1'!$A$1=1,D33,F33)</f>
        <v>harvesting or threshing machinery, including straw or fodder balers</v>
      </c>
      <c r="C33" s="394">
        <v>8433</v>
      </c>
      <c r="D33" s="389" t="s">
        <v>192</v>
      </c>
      <c r="E33" s="394">
        <v>8433</v>
      </c>
      <c r="F33" s="385" t="s">
        <v>209</v>
      </c>
      <c r="G33" s="543">
        <v>11.89177379</v>
      </c>
      <c r="H33" s="292">
        <v>53.964092350000001</v>
      </c>
      <c r="I33" s="292">
        <v>63.925379409999998</v>
      </c>
      <c r="J33" s="292">
        <v>33.19525531</v>
      </c>
      <c r="K33" s="292">
        <v>29.678005089999999</v>
      </c>
      <c r="L33" s="292">
        <v>127.23064054</v>
      </c>
      <c r="M33" s="292">
        <v>133.07778096999999</v>
      </c>
      <c r="N33" s="251">
        <v>27.868458319999998</v>
      </c>
      <c r="O33" s="292">
        <v>30.030001890000001</v>
      </c>
      <c r="P33" s="292">
        <v>114.20172579</v>
      </c>
      <c r="Q33" s="292">
        <v>89.964233100000001</v>
      </c>
      <c r="R33" s="292">
        <v>33.714327410000003</v>
      </c>
      <c r="S33" s="292">
        <v>24.96793503</v>
      </c>
      <c r="T33" s="292">
        <v>108.61131561000001</v>
      </c>
      <c r="U33" s="292">
        <v>95.617193040000004</v>
      </c>
      <c r="V33" s="292">
        <v>27.106480250000001</v>
      </c>
      <c r="W33" s="292">
        <v>16.559871489999999</v>
      </c>
      <c r="X33" s="292">
        <v>53.199752740000001</v>
      </c>
      <c r="Y33" s="292">
        <v>65.424603610000005</v>
      </c>
      <c r="Z33" s="292">
        <v>14.78581838</v>
      </c>
      <c r="AA33" s="292">
        <v>10.627749830000001</v>
      </c>
      <c r="AB33" s="292">
        <v>45.409026089999998</v>
      </c>
      <c r="AC33" s="292">
        <v>62.789458510000003</v>
      </c>
      <c r="AD33" s="292">
        <v>16.849128449999998</v>
      </c>
      <c r="AE33" s="292">
        <v>31.01073396</v>
      </c>
      <c r="AF33" s="292">
        <v>136.30859624999999</v>
      </c>
      <c r="AG33" s="292">
        <v>95.376099980000006</v>
      </c>
      <c r="AH33" s="292">
        <v>41.784326849999999</v>
      </c>
      <c r="AI33" s="251">
        <v>48.51471686</v>
      </c>
      <c r="AJ33" s="251">
        <v>179.26691281000001</v>
      </c>
      <c r="AK33" s="251">
        <v>114.67814543999999</v>
      </c>
      <c r="AL33" s="251">
        <v>33.276329339999997</v>
      </c>
      <c r="AM33" s="251">
        <v>28.476504980000001</v>
      </c>
      <c r="AN33" s="251">
        <v>119.46719374</v>
      </c>
      <c r="AO33" s="251">
        <v>85.725708100000006</v>
      </c>
      <c r="AP33" s="251">
        <v>25.525830630000002</v>
      </c>
      <c r="AQ33" s="251">
        <v>23.383866390000001</v>
      </c>
      <c r="AR33" s="251">
        <v>106.07260156</v>
      </c>
      <c r="AS33" s="251">
        <v>77.086118299999995</v>
      </c>
      <c r="AT33" s="251">
        <v>21.85496431</v>
      </c>
      <c r="AU33" s="251">
        <v>28.49358119</v>
      </c>
      <c r="AV33" s="251">
        <v>80.356208140000007</v>
      </c>
      <c r="AW33" s="251">
        <v>70.593655859999998</v>
      </c>
      <c r="AX33" s="251">
        <v>40.122485429999998</v>
      </c>
      <c r="AY33" s="251">
        <v>37.91362857</v>
      </c>
      <c r="AZ33" s="251">
        <v>134.76213791999999</v>
      </c>
      <c r="BA33" s="251">
        <v>137.91385819999999</v>
      </c>
      <c r="BB33" s="251">
        <v>55.953124930000001</v>
      </c>
      <c r="BC33" s="251">
        <v>66.49517053000001</v>
      </c>
      <c r="BD33" s="251">
        <v>57.577330279999998</v>
      </c>
      <c r="BE33" s="251">
        <v>58.68671406</v>
      </c>
      <c r="BF33" s="251">
        <v>25.317872359999999</v>
      </c>
      <c r="BG33" s="251">
        <v>31.10903939</v>
      </c>
      <c r="BH33" s="251">
        <v>79.352351409999997</v>
      </c>
      <c r="BI33" s="251">
        <v>61.264656649999992</v>
      </c>
      <c r="BJ33" s="251">
        <v>19.17911694</v>
      </c>
      <c r="BK33" s="251">
        <v>20.166125009999998</v>
      </c>
      <c r="BL33" s="251">
        <v>89.462936990000003</v>
      </c>
      <c r="BM33" s="251">
        <v>74.616737260000008</v>
      </c>
      <c r="BN33" s="251">
        <v>43.047307719999999</v>
      </c>
      <c r="BO33" s="251">
        <v>44.33012918</v>
      </c>
      <c r="BP33" s="251">
        <v>158.73697923</v>
      </c>
      <c r="BQ33" s="251">
        <v>96.606117619999992</v>
      </c>
      <c r="BR33" s="263">
        <f t="shared" si="10"/>
        <v>184.24579926000001</v>
      </c>
      <c r="BS33" s="263">
        <f t="shared" si="11"/>
        <v>299.67322603000002</v>
      </c>
      <c r="BT33" s="263">
        <f t="shared" si="0"/>
        <v>135.67536287999999</v>
      </c>
      <c r="BU33" s="263">
        <f t="shared" si="1"/>
        <v>304.47975704000004</v>
      </c>
      <c r="BV33" s="263">
        <f t="shared" si="2"/>
        <v>375.73610445000003</v>
      </c>
      <c r="BW33" s="263">
        <f t="shared" si="3"/>
        <v>259.19523745000004</v>
      </c>
      <c r="BX33" s="251">
        <f t="shared" si="8"/>
        <v>228.39755056000001</v>
      </c>
      <c r="BY33" s="251">
        <f t="shared" si="9"/>
        <v>219.56593062000002</v>
      </c>
      <c r="BZ33" s="251">
        <f t="shared" si="4"/>
        <v>366.54274962</v>
      </c>
      <c r="CA33" s="251">
        <f t="shared" si="5"/>
        <v>208.07708722999999</v>
      </c>
      <c r="CB33" s="251">
        <f t="shared" si="6"/>
        <v>190.90516439000001</v>
      </c>
      <c r="CC33" s="541">
        <f t="shared" si="7"/>
        <v>227.29310698</v>
      </c>
      <c r="CD33" s="537"/>
      <c r="FB33" s="210"/>
      <c r="FC33" s="210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HA33" s="212"/>
      <c r="HB33" s="212"/>
      <c r="HC33" s="212"/>
      <c r="HD33" s="212"/>
      <c r="HE33" s="212"/>
      <c r="HF33" s="212"/>
      <c r="HG33" s="212"/>
      <c r="HH33" s="212"/>
      <c r="HI33" s="212"/>
      <c r="HJ33" s="212"/>
      <c r="HK33" s="212"/>
      <c r="HL33" s="212"/>
      <c r="HM33" s="212"/>
      <c r="HN33" s="212"/>
      <c r="HO33" s="212"/>
      <c r="HP33" s="212"/>
      <c r="HQ33" s="212"/>
      <c r="HR33" s="212"/>
      <c r="HS33" s="212"/>
      <c r="HT33" s="212"/>
      <c r="HU33" s="212"/>
      <c r="LT33" s="212"/>
      <c r="LU33" s="445"/>
      <c r="LV33" s="445"/>
      <c r="LW33" s="445"/>
      <c r="LX33" s="445"/>
      <c r="LY33" s="211"/>
      <c r="LZ33" s="211"/>
      <c r="MA33" s="211"/>
      <c r="MB33" s="445"/>
      <c r="MC33" s="445"/>
      <c r="MD33" s="445"/>
      <c r="ME33" s="458"/>
      <c r="MF33" s="445"/>
      <c r="MG33" s="445"/>
      <c r="MH33" s="445"/>
      <c r="MI33" s="445"/>
      <c r="MJ33" s="445"/>
      <c r="MK33" s="445"/>
      <c r="ML33" s="445"/>
      <c r="MM33" s="445"/>
      <c r="MN33" s="445"/>
      <c r="MO33" s="445"/>
      <c r="MP33" s="445"/>
      <c r="MQ33" s="445"/>
      <c r="MR33" s="445"/>
      <c r="MS33" s="445"/>
      <c r="MT33" s="445"/>
      <c r="MU33" s="445"/>
      <c r="MV33" s="445"/>
      <c r="MW33" s="445"/>
      <c r="MX33" s="445"/>
      <c r="MY33" s="445"/>
      <c r="MZ33" s="212"/>
      <c r="NA33" s="210"/>
      <c r="NB33" s="210"/>
      <c r="NC33" s="210"/>
      <c r="ND33" s="210"/>
      <c r="NE33" s="210"/>
      <c r="NF33" s="210"/>
      <c r="NG33" s="210"/>
      <c r="NH33" s="210"/>
      <c r="NI33" s="210"/>
      <c r="NJ33" s="212"/>
      <c r="NK33" s="212"/>
      <c r="NL33" s="212"/>
      <c r="NM33" s="211"/>
      <c r="NN33" s="211" t="s">
        <v>69</v>
      </c>
      <c r="NO33" s="211"/>
      <c r="NP33" s="211" t="s">
        <v>151</v>
      </c>
      <c r="NQ33" s="211"/>
      <c r="NR33" s="211"/>
      <c r="NS33" s="211"/>
      <c r="NT33" s="211"/>
      <c r="NU33" s="211"/>
      <c r="NV33" s="211"/>
      <c r="NW33" s="211"/>
      <c r="NX33" s="211"/>
      <c r="NY33" s="211"/>
      <c r="NZ33" s="211"/>
      <c r="OA33" s="211"/>
      <c r="OB33" s="211"/>
      <c r="OC33" s="211"/>
      <c r="OD33" s="211"/>
      <c r="OE33" s="211"/>
      <c r="OF33" s="211"/>
      <c r="OG33" s="211"/>
      <c r="OH33" s="211"/>
      <c r="OI33" s="211"/>
      <c r="OJ33" s="211"/>
      <c r="OK33" s="211"/>
      <c r="OL33" s="211"/>
      <c r="OM33" s="211"/>
      <c r="ON33" s="211"/>
      <c r="OO33" s="211"/>
      <c r="OP33" s="211"/>
      <c r="OQ33" s="211"/>
      <c r="OR33" s="211"/>
      <c r="OS33" s="211"/>
      <c r="OT33" s="211"/>
      <c r="OU33" s="212"/>
      <c r="OV33" s="212"/>
      <c r="OW33" s="212"/>
      <c r="OX33" s="212"/>
      <c r="OY33" s="212"/>
      <c r="OZ33" s="212"/>
      <c r="PA33" s="212"/>
    </row>
    <row r="34" spans="1:417" s="208" customFormat="1" ht="30" customHeight="1">
      <c r="A34" s="472">
        <v>85</v>
      </c>
      <c r="B34" s="175" t="str">
        <f>IF('1'!A1=1,D34,F34)</f>
        <v>electric machines and equipment</v>
      </c>
      <c r="C34" s="384">
        <v>85</v>
      </c>
      <c r="D34" s="389" t="s">
        <v>61</v>
      </c>
      <c r="E34" s="384">
        <v>85</v>
      </c>
      <c r="F34" s="385" t="s">
        <v>149</v>
      </c>
      <c r="G34" s="543">
        <v>246.0816973</v>
      </c>
      <c r="H34" s="292">
        <v>275.43243030000002</v>
      </c>
      <c r="I34" s="292">
        <v>363.98228671999999</v>
      </c>
      <c r="J34" s="292">
        <v>430.40561244000003</v>
      </c>
      <c r="K34" s="292">
        <v>369.98760215999999</v>
      </c>
      <c r="L34" s="292">
        <v>277.42041171</v>
      </c>
      <c r="M34" s="292">
        <v>421.15942078</v>
      </c>
      <c r="N34" s="292">
        <v>629.93009945999995</v>
      </c>
      <c r="O34" s="292">
        <v>227.82829405000001</v>
      </c>
      <c r="P34" s="292">
        <v>358.38142424</v>
      </c>
      <c r="Q34" s="292">
        <v>296.63122483000001</v>
      </c>
      <c r="R34" s="292">
        <v>386.99109520000002</v>
      </c>
      <c r="S34" s="292">
        <v>298.13630936999999</v>
      </c>
      <c r="T34" s="292">
        <v>251.42172894999999</v>
      </c>
      <c r="U34" s="292">
        <v>264.94572118000002</v>
      </c>
      <c r="V34" s="292">
        <v>324.89331930999998</v>
      </c>
      <c r="W34" s="292">
        <v>146.11577260999999</v>
      </c>
      <c r="X34" s="292">
        <v>138.37746623000001</v>
      </c>
      <c r="Y34" s="292">
        <v>169.07710123000001</v>
      </c>
      <c r="Z34" s="292">
        <v>184.85985339999999</v>
      </c>
      <c r="AA34" s="292">
        <v>97.583019210000003</v>
      </c>
      <c r="AB34" s="292">
        <v>91.119860540000005</v>
      </c>
      <c r="AC34" s="292">
        <v>118.08662926</v>
      </c>
      <c r="AD34" s="292">
        <v>129.07454351000001</v>
      </c>
      <c r="AE34" s="292">
        <v>93.078324280000004</v>
      </c>
      <c r="AF34" s="292">
        <v>109.5005065</v>
      </c>
      <c r="AG34" s="292">
        <v>134.67404919000001</v>
      </c>
      <c r="AH34" s="292">
        <v>163.45459629000001</v>
      </c>
      <c r="AI34" s="292">
        <v>117.68944338</v>
      </c>
      <c r="AJ34" s="292">
        <v>151.53578886</v>
      </c>
      <c r="AK34" s="292">
        <v>216.09114976000001</v>
      </c>
      <c r="AL34" s="292">
        <v>222.48595932999999</v>
      </c>
      <c r="AM34" s="292">
        <v>162.93691842000001</v>
      </c>
      <c r="AN34" s="292">
        <v>183.73651849999999</v>
      </c>
      <c r="AO34" s="292">
        <v>276.37825571000002</v>
      </c>
      <c r="AP34" s="292">
        <v>351.17313765</v>
      </c>
      <c r="AQ34" s="251">
        <v>231.53125353999999</v>
      </c>
      <c r="AR34" s="251">
        <v>274.44148767000001</v>
      </c>
      <c r="AS34" s="251">
        <v>417.59968419</v>
      </c>
      <c r="AT34" s="251">
        <v>419.53296848000002</v>
      </c>
      <c r="AU34" s="251">
        <v>318.12056519999999</v>
      </c>
      <c r="AV34" s="251">
        <v>210.78238942999999</v>
      </c>
      <c r="AW34" s="251">
        <v>337.64614791000002</v>
      </c>
      <c r="AX34" s="251">
        <v>398.37605932999998</v>
      </c>
      <c r="AY34" s="251">
        <v>259.79777001000002</v>
      </c>
      <c r="AZ34" s="251">
        <v>279.50440682999999</v>
      </c>
      <c r="BA34" s="251">
        <v>306.29692941000002</v>
      </c>
      <c r="BB34" s="251">
        <v>420.98211642000001</v>
      </c>
      <c r="BC34" s="251">
        <v>247.3937665</v>
      </c>
      <c r="BD34" s="251">
        <v>120.3789467</v>
      </c>
      <c r="BE34" s="251">
        <v>187.13477726000002</v>
      </c>
      <c r="BF34" s="251">
        <v>356.36826637000001</v>
      </c>
      <c r="BG34" s="251">
        <v>298.94203580999999</v>
      </c>
      <c r="BH34" s="251">
        <v>247.48826369</v>
      </c>
      <c r="BI34" s="251">
        <v>240.42415904000001</v>
      </c>
      <c r="BJ34" s="251">
        <v>336.51954040999999</v>
      </c>
      <c r="BK34" s="251">
        <v>301.16127915999999</v>
      </c>
      <c r="BL34" s="251">
        <v>291.09114228999999</v>
      </c>
      <c r="BM34" s="251">
        <v>369.62844430000001</v>
      </c>
      <c r="BN34" s="251">
        <v>619.87606331999996</v>
      </c>
      <c r="BO34" s="251">
        <v>542.42597118000003</v>
      </c>
      <c r="BP34" s="251">
        <v>698.19043067999996</v>
      </c>
      <c r="BQ34" s="251">
        <v>862.64182022</v>
      </c>
      <c r="BR34" s="263">
        <f t="shared" si="10"/>
        <v>961.88086574999988</v>
      </c>
      <c r="BS34" s="263">
        <f t="shared" si="11"/>
        <v>2103.25822208</v>
      </c>
      <c r="BT34" s="263">
        <f t="shared" si="0"/>
        <v>435.86405252000003</v>
      </c>
      <c r="BU34" s="263">
        <f t="shared" si="1"/>
        <v>500.70747626000002</v>
      </c>
      <c r="BV34" s="263">
        <f t="shared" si="2"/>
        <v>707.80234132999999</v>
      </c>
      <c r="BW34" s="263">
        <f t="shared" si="3"/>
        <v>974.22483027999988</v>
      </c>
      <c r="BX34" s="251">
        <f t="shared" si="8"/>
        <v>1343.1053938800001</v>
      </c>
      <c r="BY34" s="251">
        <f t="shared" si="9"/>
        <v>1264.92516187</v>
      </c>
      <c r="BZ34" s="251">
        <f t="shared" si="4"/>
        <v>1266.58122267</v>
      </c>
      <c r="CA34" s="251">
        <f t="shared" si="5"/>
        <v>911.27575682999998</v>
      </c>
      <c r="CB34" s="251">
        <f t="shared" si="6"/>
        <v>1123.37399895</v>
      </c>
      <c r="CC34" s="541">
        <f t="shared" si="7"/>
        <v>1581.7569290699998</v>
      </c>
      <c r="CD34" s="537"/>
      <c r="FB34" s="210"/>
      <c r="FC34" s="210"/>
      <c r="FD34" s="212"/>
      <c r="FE34" s="212"/>
      <c r="FF34" s="212"/>
      <c r="FG34" s="212"/>
      <c r="FH34" s="212"/>
      <c r="FI34" s="212"/>
      <c r="FJ34" s="212"/>
      <c r="FK34" s="212"/>
      <c r="FL34" s="212"/>
      <c r="FM34" s="212"/>
      <c r="FN34" s="212"/>
      <c r="FO34" s="212"/>
      <c r="FP34" s="212"/>
      <c r="HA34" s="212"/>
      <c r="HB34" s="212"/>
      <c r="HC34" s="212"/>
      <c r="HD34" s="212"/>
      <c r="HE34" s="212"/>
      <c r="HF34" s="212"/>
      <c r="HG34" s="212"/>
      <c r="HH34" s="212"/>
      <c r="HI34" s="212"/>
      <c r="HJ34" s="212"/>
      <c r="HK34" s="212"/>
      <c r="HL34" s="212"/>
      <c r="HM34" s="212"/>
      <c r="HN34" s="212"/>
      <c r="HO34" s="212"/>
      <c r="HP34" s="212"/>
      <c r="HQ34" s="212"/>
      <c r="HR34" s="212"/>
      <c r="HS34" s="212"/>
      <c r="HT34" s="212"/>
      <c r="HU34" s="212"/>
      <c r="LT34" s="212"/>
      <c r="LU34" s="445"/>
      <c r="LV34" s="445"/>
      <c r="LW34" s="445"/>
      <c r="LX34" s="445"/>
      <c r="LY34" s="211"/>
      <c r="LZ34" s="211"/>
      <c r="MA34" s="211"/>
      <c r="MB34" s="445"/>
      <c r="MC34" s="445"/>
      <c r="MD34" s="445"/>
      <c r="ME34" s="458"/>
      <c r="MF34" s="445"/>
      <c r="MG34" s="445"/>
      <c r="MH34" s="445"/>
      <c r="MI34" s="445"/>
      <c r="MJ34" s="445"/>
      <c r="MK34" s="445"/>
      <c r="ML34" s="445"/>
      <c r="MM34" s="445"/>
      <c r="MN34" s="445"/>
      <c r="MO34" s="445"/>
      <c r="MP34" s="445"/>
      <c r="MQ34" s="445"/>
      <c r="MR34" s="445"/>
      <c r="MS34" s="445"/>
      <c r="MT34" s="445"/>
      <c r="MU34" s="445"/>
      <c r="MV34" s="445"/>
      <c r="MW34" s="445"/>
      <c r="MX34" s="445"/>
      <c r="MY34" s="445"/>
      <c r="MZ34" s="212"/>
      <c r="NA34" s="210"/>
      <c r="NB34" s="210"/>
      <c r="NC34" s="210"/>
      <c r="ND34" s="210"/>
      <c r="NE34" s="210"/>
      <c r="NF34" s="210"/>
      <c r="NG34" s="210"/>
      <c r="NH34" s="210"/>
      <c r="NI34" s="210"/>
      <c r="NJ34" s="212"/>
      <c r="NK34" s="212"/>
      <c r="NL34" s="212"/>
      <c r="NM34" s="211"/>
      <c r="NN34" s="211"/>
      <c r="NO34" s="211"/>
      <c r="NP34" s="211"/>
      <c r="NQ34" s="211"/>
      <c r="NR34" s="211"/>
      <c r="NS34" s="211"/>
      <c r="NT34" s="211"/>
      <c r="NU34" s="211"/>
      <c r="NV34" s="211"/>
      <c r="NW34" s="211"/>
      <c r="NX34" s="211"/>
      <c r="NY34" s="211"/>
      <c r="NZ34" s="211"/>
      <c r="OA34" s="211"/>
      <c r="OB34" s="211"/>
      <c r="OC34" s="211"/>
      <c r="OD34" s="211"/>
      <c r="OE34" s="211"/>
      <c r="OF34" s="211"/>
      <c r="OG34" s="211"/>
      <c r="OH34" s="211"/>
      <c r="OI34" s="211"/>
      <c r="OJ34" s="211"/>
      <c r="OK34" s="211"/>
      <c r="OL34" s="211"/>
      <c r="OM34" s="211"/>
      <c r="ON34" s="211"/>
      <c r="OO34" s="211"/>
      <c r="OP34" s="211"/>
      <c r="OQ34" s="211"/>
      <c r="OR34" s="211"/>
      <c r="OS34" s="211"/>
      <c r="OT34" s="211"/>
      <c r="OU34" s="212"/>
      <c r="OV34" s="212"/>
      <c r="OW34" s="212"/>
      <c r="OX34" s="212"/>
      <c r="OY34" s="212"/>
      <c r="OZ34" s="212"/>
      <c r="PA34" s="212"/>
    </row>
    <row r="35" spans="1:417" s="208" customFormat="1" ht="30" customHeight="1">
      <c r="A35" s="482">
        <v>8502</v>
      </c>
      <c r="B35" s="250" t="str">
        <f>IF('1'!$A$1=1,D35,F35)</f>
        <v>electric generating sets and rotary converters</v>
      </c>
      <c r="C35" s="394">
        <v>8502</v>
      </c>
      <c r="D35" s="390" t="s">
        <v>193</v>
      </c>
      <c r="E35" s="394">
        <v>8502</v>
      </c>
      <c r="F35" s="385" t="s">
        <v>210</v>
      </c>
      <c r="G35" s="543">
        <v>1.56522118</v>
      </c>
      <c r="H35" s="292">
        <v>1.7918803800000001</v>
      </c>
      <c r="I35" s="292">
        <v>2.7580000500000001</v>
      </c>
      <c r="J35" s="292">
        <v>15.27484205</v>
      </c>
      <c r="K35" s="292">
        <v>49.261298930000002</v>
      </c>
      <c r="L35" s="292">
        <v>1.88494973</v>
      </c>
      <c r="M35" s="292">
        <v>4.8863740199999999</v>
      </c>
      <c r="N35" s="292">
        <v>86.311290979999995</v>
      </c>
      <c r="O35" s="292">
        <v>3.30048568</v>
      </c>
      <c r="P35" s="292">
        <v>23.73141425</v>
      </c>
      <c r="Q35" s="292">
        <v>29.70694847</v>
      </c>
      <c r="R35" s="292">
        <v>29.41924332</v>
      </c>
      <c r="S35" s="292">
        <v>23.452011479999999</v>
      </c>
      <c r="T35" s="292">
        <v>3.61736506</v>
      </c>
      <c r="U35" s="292">
        <v>13.5292824</v>
      </c>
      <c r="V35" s="292">
        <v>18.78393097</v>
      </c>
      <c r="W35" s="292">
        <v>4.3648202300000003</v>
      </c>
      <c r="X35" s="292">
        <v>1.8798573599999999</v>
      </c>
      <c r="Y35" s="292">
        <v>9.7045589900000007</v>
      </c>
      <c r="Z35" s="292">
        <v>10.90630979</v>
      </c>
      <c r="AA35" s="292">
        <v>2.3600958400000001</v>
      </c>
      <c r="AB35" s="292">
        <v>1.02612981</v>
      </c>
      <c r="AC35" s="292">
        <v>1.2770686600000001</v>
      </c>
      <c r="AD35" s="292">
        <v>3.0897697599999998</v>
      </c>
      <c r="AE35" s="292">
        <v>2.4878126100000002</v>
      </c>
      <c r="AF35" s="292">
        <v>1.82375917</v>
      </c>
      <c r="AG35" s="292">
        <v>8.6102766000000006</v>
      </c>
      <c r="AH35" s="292">
        <v>2.84229047</v>
      </c>
      <c r="AI35" s="292">
        <v>1.52776446</v>
      </c>
      <c r="AJ35" s="292">
        <v>27.10034027</v>
      </c>
      <c r="AK35" s="292">
        <v>42.114326920000003</v>
      </c>
      <c r="AL35" s="292">
        <v>8</v>
      </c>
      <c r="AM35" s="292">
        <v>2</v>
      </c>
      <c r="AN35" s="292">
        <v>7</v>
      </c>
      <c r="AO35" s="292">
        <v>51.351382790000002</v>
      </c>
      <c r="AP35" s="292">
        <v>99</v>
      </c>
      <c r="AQ35" s="251">
        <v>20</v>
      </c>
      <c r="AR35" s="251">
        <v>49</v>
      </c>
      <c r="AS35" s="251">
        <v>110.18460399999999</v>
      </c>
      <c r="AT35" s="251">
        <v>87.550275720000002</v>
      </c>
      <c r="AU35" s="251">
        <v>105.72356881</v>
      </c>
      <c r="AV35" s="251">
        <v>17.45768919</v>
      </c>
      <c r="AW35" s="251">
        <v>64.014512179999997</v>
      </c>
      <c r="AX35" s="251">
        <v>37.15692086</v>
      </c>
      <c r="AY35" s="251">
        <v>18.094728100000001</v>
      </c>
      <c r="AZ35" s="251">
        <v>8.1195925500000001</v>
      </c>
      <c r="BA35" s="251">
        <v>7.2005375300000001</v>
      </c>
      <c r="BB35" s="251">
        <v>59.408521020000002</v>
      </c>
      <c r="BC35" s="251">
        <v>68.615748920000001</v>
      </c>
      <c r="BD35" s="251">
        <v>3</v>
      </c>
      <c r="BE35" s="251">
        <v>5.7065376600000004</v>
      </c>
      <c r="BF35" s="251">
        <v>106.80608998</v>
      </c>
      <c r="BG35" s="251">
        <v>84.822249050000011</v>
      </c>
      <c r="BH35" s="251">
        <v>22.253292420000001</v>
      </c>
      <c r="BI35" s="251">
        <v>8.0763065300000001</v>
      </c>
      <c r="BJ35" s="251">
        <v>25.525130099999998</v>
      </c>
      <c r="BK35" s="251">
        <v>30.992672509999998</v>
      </c>
      <c r="BL35" s="251">
        <v>20.853395969999998</v>
      </c>
      <c r="BM35" s="251">
        <v>70.084571429999997</v>
      </c>
      <c r="BN35" s="251">
        <v>251.21573142</v>
      </c>
      <c r="BO35" s="251">
        <v>252.66125717</v>
      </c>
      <c r="BP35" s="251">
        <v>289.93489425000001</v>
      </c>
      <c r="BQ35" s="251">
        <v>422.11075728000003</v>
      </c>
      <c r="BR35" s="263">
        <f t="shared" si="10"/>
        <v>121.93063991</v>
      </c>
      <c r="BS35" s="263">
        <f t="shared" si="11"/>
        <v>964.7069087000001</v>
      </c>
      <c r="BT35" s="263">
        <f t="shared" si="0"/>
        <v>7.7530640700000006</v>
      </c>
      <c r="BU35" s="263">
        <f t="shared" si="1"/>
        <v>15.76413885</v>
      </c>
      <c r="BV35" s="263">
        <f t="shared" si="2"/>
        <v>78.74243165</v>
      </c>
      <c r="BW35" s="263">
        <f t="shared" si="3"/>
        <v>159.35138279</v>
      </c>
      <c r="BX35" s="251">
        <f t="shared" si="8"/>
        <v>266.73487971999998</v>
      </c>
      <c r="BY35" s="251">
        <f t="shared" si="9"/>
        <v>224.35269104000002</v>
      </c>
      <c r="BZ35" s="251">
        <f t="shared" si="4"/>
        <v>92.823379200000005</v>
      </c>
      <c r="CA35" s="251">
        <f t="shared" si="5"/>
        <v>184.12837655999999</v>
      </c>
      <c r="CB35" s="251">
        <f t="shared" si="6"/>
        <v>140.67697810000001</v>
      </c>
      <c r="CC35" s="541">
        <f t="shared" si="7"/>
        <v>373.14637132999997</v>
      </c>
      <c r="CD35" s="537"/>
      <c r="FB35" s="210"/>
      <c r="FC35" s="210"/>
      <c r="FD35" s="212"/>
      <c r="FE35" s="212"/>
      <c r="FF35" s="212"/>
      <c r="FG35" s="212"/>
      <c r="FH35" s="212"/>
      <c r="FI35" s="212"/>
      <c r="FJ35" s="212"/>
      <c r="FK35" s="212"/>
      <c r="FL35" s="212"/>
      <c r="FM35" s="212"/>
      <c r="FN35" s="212"/>
      <c r="FO35" s="212"/>
      <c r="FP35" s="212"/>
      <c r="HA35" s="212"/>
      <c r="HB35" s="212"/>
      <c r="HC35" s="212"/>
      <c r="HD35" s="212"/>
      <c r="HE35" s="212"/>
      <c r="HF35" s="212"/>
      <c r="HG35" s="212"/>
      <c r="HH35" s="212"/>
      <c r="HI35" s="212"/>
      <c r="HJ35" s="212"/>
      <c r="HK35" s="212"/>
      <c r="HL35" s="212"/>
      <c r="HM35" s="212"/>
      <c r="HN35" s="212"/>
      <c r="HO35" s="212"/>
      <c r="HP35" s="212"/>
      <c r="HQ35" s="212"/>
      <c r="HR35" s="212"/>
      <c r="HS35" s="212"/>
      <c r="HT35" s="212"/>
      <c r="HU35" s="212"/>
      <c r="LT35" s="212"/>
      <c r="LU35" s="445"/>
      <c r="LV35" s="445"/>
      <c r="LW35" s="445"/>
      <c r="LX35" s="445"/>
      <c r="LY35" s="211"/>
      <c r="LZ35" s="211"/>
      <c r="MA35" s="211"/>
      <c r="MB35" s="445"/>
      <c r="MC35" s="445"/>
      <c r="MD35" s="445"/>
      <c r="ME35" s="458"/>
      <c r="MF35" s="445"/>
      <c r="MG35" s="445"/>
      <c r="MH35" s="445"/>
      <c r="MI35" s="445"/>
      <c r="MJ35" s="445"/>
      <c r="MK35" s="445"/>
      <c r="ML35" s="445"/>
      <c r="MM35" s="445"/>
      <c r="MN35" s="445"/>
      <c r="MO35" s="445"/>
      <c r="MP35" s="445"/>
      <c r="MQ35" s="445"/>
      <c r="MR35" s="445"/>
      <c r="MS35" s="445"/>
      <c r="MT35" s="445"/>
      <c r="MU35" s="445"/>
      <c r="MV35" s="445"/>
      <c r="MW35" s="445"/>
      <c r="MX35" s="445"/>
      <c r="MY35" s="445"/>
      <c r="MZ35" s="212"/>
      <c r="NA35" s="210"/>
      <c r="NB35" s="210"/>
      <c r="NC35" s="210"/>
      <c r="ND35" s="210"/>
      <c r="NE35" s="210"/>
      <c r="NF35" s="210"/>
      <c r="NG35" s="210"/>
      <c r="NH35" s="210"/>
      <c r="NI35" s="210"/>
      <c r="NJ35" s="212"/>
      <c r="NK35" s="212"/>
      <c r="NL35" s="212"/>
      <c r="NM35" s="211"/>
      <c r="NN35" s="211" t="s">
        <v>217</v>
      </c>
      <c r="NO35" s="211"/>
      <c r="NP35" s="211" t="s">
        <v>220</v>
      </c>
      <c r="NQ35" s="211"/>
      <c r="NR35" s="211"/>
      <c r="NS35" s="211"/>
      <c r="NT35" s="211"/>
      <c r="NU35" s="211"/>
      <c r="NV35" s="211"/>
      <c r="NW35" s="211"/>
      <c r="NX35" s="211"/>
      <c r="NY35" s="211"/>
      <c r="NZ35" s="211"/>
      <c r="OA35" s="211"/>
      <c r="OB35" s="211"/>
      <c r="OC35" s="211"/>
      <c r="OD35" s="211"/>
      <c r="OE35" s="211"/>
      <c r="OF35" s="211"/>
      <c r="OG35" s="211"/>
      <c r="OH35" s="211"/>
      <c r="OI35" s="211"/>
      <c r="OJ35" s="211"/>
      <c r="OK35" s="211"/>
      <c r="OL35" s="211"/>
      <c r="OM35" s="211"/>
      <c r="ON35" s="211"/>
      <c r="OO35" s="211"/>
      <c r="OP35" s="211"/>
      <c r="OQ35" s="211"/>
      <c r="OR35" s="211"/>
      <c r="OS35" s="211"/>
      <c r="OT35" s="211"/>
      <c r="OU35" s="212"/>
      <c r="OV35" s="212"/>
      <c r="OW35" s="212"/>
      <c r="OX35" s="212"/>
      <c r="OY35" s="212"/>
      <c r="OZ35" s="212"/>
      <c r="PA35" s="212"/>
    </row>
    <row r="36" spans="1:417" s="208" customFormat="1" ht="30" customHeight="1">
      <c r="A36" s="482">
        <v>8528</v>
      </c>
      <c r="B36" s="250" t="str">
        <f>IF('1'!$A$1=1,D36,F36)</f>
        <v>monitors and projectors</v>
      </c>
      <c r="C36" s="394">
        <v>8528</v>
      </c>
      <c r="D36" s="390" t="s">
        <v>194</v>
      </c>
      <c r="E36" s="394">
        <v>8528</v>
      </c>
      <c r="F36" s="385" t="s">
        <v>212</v>
      </c>
      <c r="G36" s="543">
        <v>4.6557403600000002</v>
      </c>
      <c r="H36" s="292">
        <v>7.98433423</v>
      </c>
      <c r="I36" s="292">
        <v>11.37447059</v>
      </c>
      <c r="J36" s="292">
        <v>23.49290873</v>
      </c>
      <c r="K36" s="292">
        <v>14.25067941</v>
      </c>
      <c r="L36" s="292">
        <v>13.19441935</v>
      </c>
      <c r="M36" s="292">
        <v>29.533361840000001</v>
      </c>
      <c r="N36" s="292">
        <v>30.593400849999998</v>
      </c>
      <c r="O36" s="292">
        <v>13.93368976</v>
      </c>
      <c r="P36" s="292">
        <v>11.82339571</v>
      </c>
      <c r="Q36" s="292">
        <v>21.72864903</v>
      </c>
      <c r="R36" s="292">
        <v>25.408443720000001</v>
      </c>
      <c r="S36" s="292">
        <v>10.273169060000001</v>
      </c>
      <c r="T36" s="292">
        <v>15.58760764</v>
      </c>
      <c r="U36" s="292">
        <v>16.424475600000001</v>
      </c>
      <c r="V36" s="292">
        <v>26.074302970000002</v>
      </c>
      <c r="W36" s="292">
        <v>6.0991414099999997</v>
      </c>
      <c r="X36" s="292">
        <v>7.6273762200000004</v>
      </c>
      <c r="Y36" s="292">
        <v>4.97436451</v>
      </c>
      <c r="Z36" s="292">
        <v>6.7822159900000001</v>
      </c>
      <c r="AA36" s="292">
        <v>1.8021873799999999</v>
      </c>
      <c r="AB36" s="292">
        <v>0.98097500000000004</v>
      </c>
      <c r="AC36" s="292">
        <v>1.5019155799999999</v>
      </c>
      <c r="AD36" s="292">
        <v>5.7331387700000001</v>
      </c>
      <c r="AE36" s="292">
        <v>1.7007413499999999</v>
      </c>
      <c r="AF36" s="292">
        <v>1.3574870299999999</v>
      </c>
      <c r="AG36" s="292">
        <v>2.6246718000000002</v>
      </c>
      <c r="AH36" s="292">
        <v>3.9689476799999999</v>
      </c>
      <c r="AI36" s="292">
        <v>1.2043734800000001</v>
      </c>
      <c r="AJ36" s="292">
        <v>1.4646316800000001</v>
      </c>
      <c r="AK36" s="292">
        <v>2.45788026</v>
      </c>
      <c r="AL36" s="292">
        <v>6.7613440300000001</v>
      </c>
      <c r="AM36" s="292">
        <v>1.80408572</v>
      </c>
      <c r="AN36" s="292">
        <v>2</v>
      </c>
      <c r="AO36" s="292">
        <v>2</v>
      </c>
      <c r="AP36" s="292">
        <v>4</v>
      </c>
      <c r="AQ36" s="251">
        <v>1</v>
      </c>
      <c r="AR36" s="251">
        <v>1</v>
      </c>
      <c r="AS36" s="251">
        <v>16</v>
      </c>
      <c r="AT36" s="251">
        <v>41</v>
      </c>
      <c r="AU36" s="251">
        <v>18.387213880000001</v>
      </c>
      <c r="AV36" s="251">
        <v>27.781011060000001</v>
      </c>
      <c r="AW36" s="251">
        <v>34.493122419999999</v>
      </c>
      <c r="AX36" s="251">
        <v>62.750552689999999</v>
      </c>
      <c r="AY36" s="251">
        <v>31.321022289999998</v>
      </c>
      <c r="AZ36" s="251">
        <v>22.767817139999998</v>
      </c>
      <c r="BA36" s="251">
        <v>26.93847796</v>
      </c>
      <c r="BB36" s="251">
        <v>56.346031449999998</v>
      </c>
      <c r="BC36" s="251">
        <v>20.011704550000001</v>
      </c>
      <c r="BD36" s="251">
        <v>3</v>
      </c>
      <c r="BE36" s="251">
        <v>13.30904434</v>
      </c>
      <c r="BF36" s="251">
        <v>21.092272449999999</v>
      </c>
      <c r="BG36" s="251">
        <v>10.98547903</v>
      </c>
      <c r="BH36" s="251">
        <v>14.297009299999999</v>
      </c>
      <c r="BI36" s="251">
        <v>15.70219685</v>
      </c>
      <c r="BJ36" s="251">
        <v>31.606080769999998</v>
      </c>
      <c r="BK36" s="251">
        <v>12.322028170000001</v>
      </c>
      <c r="BL36" s="251">
        <v>13.169060620000002</v>
      </c>
      <c r="BM36" s="251">
        <v>16.73406773</v>
      </c>
      <c r="BN36" s="251">
        <v>29.259708249999999</v>
      </c>
      <c r="BO36" s="251">
        <v>14.077417909999999</v>
      </c>
      <c r="BP36" s="251">
        <v>14.532733220000001</v>
      </c>
      <c r="BQ36" s="251">
        <v>17.321771699999999</v>
      </c>
      <c r="BR36" s="263">
        <f t="shared" si="10"/>
        <v>42.225156519999999</v>
      </c>
      <c r="BS36" s="263">
        <f t="shared" si="11"/>
        <v>45.931922829999998</v>
      </c>
      <c r="BT36" s="263">
        <f t="shared" si="0"/>
        <v>10.018216729999999</v>
      </c>
      <c r="BU36" s="263">
        <f t="shared" si="1"/>
        <v>9.6518478600000002</v>
      </c>
      <c r="BV36" s="263">
        <f t="shared" si="2"/>
        <v>11.888229450000001</v>
      </c>
      <c r="BW36" s="263">
        <f t="shared" si="3"/>
        <v>9.8040857199999998</v>
      </c>
      <c r="BX36" s="251">
        <f t="shared" si="8"/>
        <v>59</v>
      </c>
      <c r="BY36" s="251">
        <f t="shared" si="9"/>
        <v>143.41190005000001</v>
      </c>
      <c r="BZ36" s="251">
        <f t="shared" si="4"/>
        <v>137.37334884000001</v>
      </c>
      <c r="CA36" s="251">
        <f t="shared" si="5"/>
        <v>57.41302134</v>
      </c>
      <c r="CB36" s="251">
        <f t="shared" si="6"/>
        <v>72.590765949999991</v>
      </c>
      <c r="CC36" s="541">
        <f t="shared" si="7"/>
        <v>71.484864770000001</v>
      </c>
      <c r="CD36" s="537"/>
      <c r="FB36" s="210"/>
      <c r="FC36" s="210"/>
      <c r="FD36" s="212"/>
      <c r="FE36" s="212"/>
      <c r="FF36" s="212"/>
      <c r="FG36" s="212"/>
      <c r="FH36" s="212"/>
      <c r="FI36" s="212"/>
      <c r="FJ36" s="212"/>
      <c r="FK36" s="212"/>
      <c r="FL36" s="212"/>
      <c r="FM36" s="212"/>
      <c r="FN36" s="212"/>
      <c r="FO36" s="212"/>
      <c r="FP36" s="212"/>
      <c r="HA36" s="212"/>
      <c r="HB36" s="212"/>
      <c r="HC36" s="212"/>
      <c r="HD36" s="212"/>
      <c r="HE36" s="212"/>
      <c r="HF36" s="212"/>
      <c r="HG36" s="212"/>
      <c r="HH36" s="212"/>
      <c r="HI36" s="212"/>
      <c r="HJ36" s="212"/>
      <c r="HK36" s="212"/>
      <c r="HL36" s="212"/>
      <c r="HM36" s="212"/>
      <c r="HN36" s="212"/>
      <c r="HO36" s="212"/>
      <c r="HP36" s="212"/>
      <c r="HQ36" s="212"/>
      <c r="HR36" s="212"/>
      <c r="HS36" s="212"/>
      <c r="HT36" s="212"/>
      <c r="HU36" s="212"/>
      <c r="LT36" s="212"/>
      <c r="LU36" s="445"/>
      <c r="LV36" s="445"/>
      <c r="LW36" s="445"/>
      <c r="LX36" s="445"/>
      <c r="LY36" s="211"/>
      <c r="LZ36" s="211"/>
      <c r="MA36" s="211"/>
      <c r="MB36" s="445"/>
      <c r="MC36" s="445"/>
      <c r="MD36" s="445"/>
      <c r="ME36" s="458"/>
      <c r="MF36" s="445"/>
      <c r="MG36" s="445"/>
      <c r="MH36" s="445"/>
      <c r="MI36" s="445"/>
      <c r="MJ36" s="445"/>
      <c r="MK36" s="445"/>
      <c r="ML36" s="445"/>
      <c r="MM36" s="445"/>
      <c r="MN36" s="445"/>
      <c r="MO36" s="445"/>
      <c r="MP36" s="445"/>
      <c r="MQ36" s="445"/>
      <c r="MR36" s="445"/>
      <c r="MS36" s="445"/>
      <c r="MT36" s="445"/>
      <c r="MU36" s="445"/>
      <c r="MV36" s="445"/>
      <c r="MW36" s="445"/>
      <c r="MX36" s="445"/>
      <c r="MY36" s="445"/>
      <c r="MZ36" s="212"/>
      <c r="NA36" s="210"/>
      <c r="NB36" s="210"/>
      <c r="NC36" s="210"/>
      <c r="ND36" s="210"/>
      <c r="NE36" s="210"/>
      <c r="NF36" s="210"/>
      <c r="NG36" s="210"/>
      <c r="NH36" s="210"/>
      <c r="NI36" s="210"/>
      <c r="NJ36" s="212"/>
      <c r="NK36" s="212"/>
      <c r="NL36" s="212"/>
      <c r="NM36" s="211"/>
      <c r="NN36" s="211"/>
      <c r="NO36" s="211"/>
      <c r="NP36" s="211"/>
      <c r="NQ36" s="211"/>
      <c r="NR36" s="211"/>
      <c r="NS36" s="211"/>
      <c r="NT36" s="211"/>
      <c r="NU36" s="211"/>
      <c r="NV36" s="211"/>
      <c r="NW36" s="211"/>
      <c r="NX36" s="211"/>
      <c r="NY36" s="211"/>
      <c r="NZ36" s="211"/>
      <c r="OA36" s="211"/>
      <c r="OB36" s="211"/>
      <c r="OC36" s="211"/>
      <c r="OD36" s="211"/>
      <c r="OE36" s="211"/>
      <c r="OF36" s="211"/>
      <c r="OG36" s="211"/>
      <c r="OH36" s="211"/>
      <c r="OI36" s="211"/>
      <c r="OJ36" s="211"/>
      <c r="OK36" s="211"/>
      <c r="OL36" s="211"/>
      <c r="OM36" s="211"/>
      <c r="ON36" s="211"/>
      <c r="OO36" s="211"/>
      <c r="OP36" s="211"/>
      <c r="OQ36" s="211"/>
      <c r="OR36" s="211"/>
      <c r="OS36" s="211"/>
      <c r="OT36" s="211"/>
      <c r="OU36" s="212"/>
      <c r="OV36" s="212"/>
      <c r="OW36" s="212"/>
      <c r="OX36" s="212"/>
      <c r="OY36" s="212"/>
      <c r="OZ36" s="212"/>
      <c r="PA36" s="212"/>
    </row>
    <row r="37" spans="1:417" s="208" customFormat="1" ht="30" customHeight="1">
      <c r="A37" s="472">
        <v>87</v>
      </c>
      <c r="B37" s="175" t="str">
        <f>IF('1'!A1=1,D37,F37)</f>
        <v>surface transportation</v>
      </c>
      <c r="C37" s="384">
        <v>87</v>
      </c>
      <c r="D37" s="389" t="s">
        <v>56</v>
      </c>
      <c r="E37" s="384">
        <v>87</v>
      </c>
      <c r="F37" s="385" t="s">
        <v>150</v>
      </c>
      <c r="G37" s="543">
        <v>204.50765609000001</v>
      </c>
      <c r="H37" s="292">
        <v>305.36160360999997</v>
      </c>
      <c r="I37" s="292">
        <v>372.50117935999998</v>
      </c>
      <c r="J37" s="292">
        <v>458.59734047000001</v>
      </c>
      <c r="K37" s="292">
        <v>399.29441635000001</v>
      </c>
      <c r="L37" s="292">
        <v>515.93461583999999</v>
      </c>
      <c r="M37" s="292">
        <v>629.66384341000003</v>
      </c>
      <c r="N37" s="292">
        <v>704.18153715999995</v>
      </c>
      <c r="O37" s="292">
        <v>613.88698338999995</v>
      </c>
      <c r="P37" s="292">
        <v>709.88407754000002</v>
      </c>
      <c r="Q37" s="292">
        <v>603.55791797999996</v>
      </c>
      <c r="R37" s="292">
        <v>742.69743445999995</v>
      </c>
      <c r="S37" s="292">
        <v>565.10030709</v>
      </c>
      <c r="T37" s="292">
        <v>671.48080370000002</v>
      </c>
      <c r="U37" s="292">
        <v>673.96804178000002</v>
      </c>
      <c r="V37" s="292">
        <v>563.14971532000004</v>
      </c>
      <c r="W37" s="292">
        <v>314.88409159000003</v>
      </c>
      <c r="X37" s="292">
        <v>256.92179893999997</v>
      </c>
      <c r="Y37" s="292">
        <v>257.12617415</v>
      </c>
      <c r="Z37" s="292">
        <v>257.38723001</v>
      </c>
      <c r="AA37" s="292">
        <v>133.19126112000001</v>
      </c>
      <c r="AB37" s="292">
        <v>164.61197412999999</v>
      </c>
      <c r="AC37" s="292">
        <v>217.60806170999999</v>
      </c>
      <c r="AD37" s="292">
        <v>246.04399086999999</v>
      </c>
      <c r="AE37" s="292">
        <v>275.16964541999999</v>
      </c>
      <c r="AF37" s="292">
        <v>303.00461531000002</v>
      </c>
      <c r="AG37" s="292">
        <v>326.95575843</v>
      </c>
      <c r="AH37" s="292">
        <v>431.82084191000001</v>
      </c>
      <c r="AI37" s="292">
        <v>452.06448331000001</v>
      </c>
      <c r="AJ37" s="292">
        <v>517.85998144999996</v>
      </c>
      <c r="AK37" s="292">
        <v>530.35030093</v>
      </c>
      <c r="AL37" s="292">
        <v>511.80227306</v>
      </c>
      <c r="AM37" s="292">
        <v>457.87494048000002</v>
      </c>
      <c r="AN37" s="292">
        <v>510.59784151999997</v>
      </c>
      <c r="AO37" s="292">
        <v>519.83096936000004</v>
      </c>
      <c r="AP37" s="292">
        <v>626.36479825000004</v>
      </c>
      <c r="AQ37" s="251">
        <v>895.39543144000004</v>
      </c>
      <c r="AR37" s="251">
        <v>650.08690842999999</v>
      </c>
      <c r="AS37" s="251">
        <v>765.25359297</v>
      </c>
      <c r="AT37" s="251">
        <v>822.85009515000002</v>
      </c>
      <c r="AU37" s="251">
        <v>607.53271970000003</v>
      </c>
      <c r="AV37" s="251">
        <v>385.78810733</v>
      </c>
      <c r="AW37" s="251">
        <v>768.26690244999998</v>
      </c>
      <c r="AX37" s="251">
        <v>783.79299892999995</v>
      </c>
      <c r="AY37" s="251">
        <v>707.22707788000002</v>
      </c>
      <c r="AZ37" s="251">
        <v>864.39273203000005</v>
      </c>
      <c r="BA37" s="251">
        <v>815.70415498</v>
      </c>
      <c r="BB37" s="251">
        <v>876.02931473000001</v>
      </c>
      <c r="BC37" s="251">
        <v>434.32772224999997</v>
      </c>
      <c r="BD37" s="251">
        <v>1109.26570687</v>
      </c>
      <c r="BE37" s="251">
        <v>663.90690382000003</v>
      </c>
      <c r="BF37" s="251">
        <v>719.83245250000004</v>
      </c>
      <c r="BG37" s="251">
        <v>739.35369218999995</v>
      </c>
      <c r="BH37" s="251">
        <v>903.96953772000006</v>
      </c>
      <c r="BI37" s="251">
        <v>952.19774104999999</v>
      </c>
      <c r="BJ37" s="251">
        <v>1070.23351011</v>
      </c>
      <c r="BK37" s="251">
        <v>933.23427997999988</v>
      </c>
      <c r="BL37" s="251">
        <v>961.98566313000003</v>
      </c>
      <c r="BM37" s="251">
        <v>806.35900685000001</v>
      </c>
      <c r="BN37" s="251">
        <v>1007.32219137</v>
      </c>
      <c r="BO37" s="251">
        <v>925.2257023300001</v>
      </c>
      <c r="BP37" s="251">
        <v>1061.8946037199999</v>
      </c>
      <c r="BQ37" s="251">
        <v>1056.17596985</v>
      </c>
      <c r="BR37" s="263">
        <f t="shared" si="10"/>
        <v>2701.5789499599996</v>
      </c>
      <c r="BS37" s="263">
        <f t="shared" si="11"/>
        <v>3043.2962759000002</v>
      </c>
      <c r="BT37" s="263">
        <f t="shared" si="0"/>
        <v>761.45528782999997</v>
      </c>
      <c r="BU37" s="263">
        <f t="shared" si="1"/>
        <v>1336.95086107</v>
      </c>
      <c r="BV37" s="263">
        <f t="shared" si="2"/>
        <v>2012.0770387500002</v>
      </c>
      <c r="BW37" s="263">
        <f t="shared" si="3"/>
        <v>2114.6685496100004</v>
      </c>
      <c r="BX37" s="251">
        <f>AQ37+AR37+AS37+AT37</f>
        <v>3133.5860279899998</v>
      </c>
      <c r="BY37" s="251">
        <f t="shared" si="9"/>
        <v>2545.3807284099998</v>
      </c>
      <c r="BZ37" s="251">
        <f t="shared" si="4"/>
        <v>3263.3532796200002</v>
      </c>
      <c r="CA37" s="251">
        <f t="shared" si="5"/>
        <v>2927.3327854400004</v>
      </c>
      <c r="CB37" s="251">
        <f t="shared" si="6"/>
        <v>3665.7544810700001</v>
      </c>
      <c r="CC37" s="541">
        <f t="shared" si="7"/>
        <v>3708.9011413299995</v>
      </c>
      <c r="CD37" s="537"/>
      <c r="FB37" s="210"/>
      <c r="FC37" s="210"/>
      <c r="FD37" s="212"/>
      <c r="FE37" s="212"/>
      <c r="FF37" s="212"/>
      <c r="FG37" s="212"/>
      <c r="FH37" s="212"/>
      <c r="FI37" s="212"/>
      <c r="FJ37" s="212"/>
      <c r="FK37" s="212"/>
      <c r="FL37" s="212"/>
      <c r="FM37" s="212"/>
      <c r="FN37" s="212"/>
      <c r="FO37" s="212"/>
      <c r="FP37" s="212"/>
      <c r="HA37" s="212"/>
      <c r="HB37" s="212"/>
      <c r="HC37" s="212"/>
      <c r="HD37" s="212"/>
      <c r="HE37" s="212"/>
      <c r="HF37" s="212"/>
      <c r="HG37" s="212"/>
      <c r="HH37" s="212"/>
      <c r="HI37" s="212"/>
      <c r="HJ37" s="212"/>
      <c r="HK37" s="212"/>
      <c r="HL37" s="212"/>
      <c r="HM37" s="212"/>
      <c r="HN37" s="212"/>
      <c r="HO37" s="212"/>
      <c r="HP37" s="212"/>
      <c r="HQ37" s="212"/>
      <c r="HR37" s="212"/>
      <c r="HS37" s="212"/>
      <c r="HT37" s="212"/>
      <c r="HU37" s="212"/>
      <c r="LT37" s="212"/>
      <c r="LU37" s="445"/>
      <c r="LV37" s="445"/>
      <c r="LW37" s="445"/>
      <c r="LX37" s="445"/>
      <c r="LY37" s="211"/>
      <c r="LZ37" s="211"/>
      <c r="MA37" s="211"/>
      <c r="MB37" s="445"/>
      <c r="MC37" s="445"/>
      <c r="MD37" s="445"/>
      <c r="ME37" s="458"/>
      <c r="MF37" s="445"/>
      <c r="MG37" s="445"/>
      <c r="MH37" s="445"/>
      <c r="MI37" s="445"/>
      <c r="MJ37" s="445"/>
      <c r="MK37" s="445"/>
      <c r="ML37" s="445"/>
      <c r="MM37" s="445"/>
      <c r="MN37" s="445"/>
      <c r="MO37" s="445"/>
      <c r="MP37" s="445"/>
      <c r="MQ37" s="445"/>
      <c r="MR37" s="445"/>
      <c r="MS37" s="445"/>
      <c r="MT37" s="445"/>
      <c r="MU37" s="445"/>
      <c r="MV37" s="445"/>
      <c r="MW37" s="445"/>
      <c r="MX37" s="445"/>
      <c r="MY37" s="445"/>
      <c r="MZ37" s="212"/>
      <c r="NA37" s="210"/>
      <c r="NB37" s="210"/>
      <c r="NC37" s="210"/>
      <c r="ND37" s="210"/>
      <c r="NE37" s="210"/>
      <c r="NF37" s="210"/>
      <c r="NG37" s="210"/>
      <c r="NH37" s="210"/>
      <c r="NI37" s="210"/>
      <c r="NJ37" s="212"/>
      <c r="NK37" s="212"/>
      <c r="NL37" s="212"/>
      <c r="NM37" s="211"/>
      <c r="NN37" s="211"/>
      <c r="NO37" s="211"/>
      <c r="NP37" s="211"/>
      <c r="NQ37" s="211"/>
      <c r="NR37" s="211"/>
      <c r="NS37" s="211"/>
      <c r="NT37" s="211"/>
      <c r="NU37" s="211"/>
      <c r="NV37" s="211"/>
      <c r="NW37" s="211"/>
      <c r="NX37" s="211"/>
      <c r="NY37" s="211"/>
      <c r="NZ37" s="211"/>
      <c r="OA37" s="211"/>
      <c r="OB37" s="211"/>
      <c r="OC37" s="211"/>
      <c r="OD37" s="211"/>
      <c r="OE37" s="211"/>
      <c r="OF37" s="211"/>
      <c r="OG37" s="211"/>
      <c r="OH37" s="211"/>
      <c r="OI37" s="211"/>
      <c r="OJ37" s="211"/>
      <c r="OK37" s="211"/>
      <c r="OL37" s="211"/>
      <c r="OM37" s="211"/>
      <c r="ON37" s="211"/>
      <c r="OO37" s="211"/>
      <c r="OP37" s="211"/>
      <c r="OQ37" s="211"/>
      <c r="OR37" s="211"/>
      <c r="OS37" s="211"/>
      <c r="OT37" s="211"/>
      <c r="OU37" s="212"/>
      <c r="OV37" s="212"/>
      <c r="OW37" s="212"/>
      <c r="OX37" s="212"/>
      <c r="OY37" s="212"/>
      <c r="OZ37" s="212"/>
      <c r="PA37" s="212"/>
    </row>
    <row r="38" spans="1:417" s="208" customFormat="1" ht="30" customHeight="1">
      <c r="A38" s="483">
        <v>8703</v>
      </c>
      <c r="B38" s="317" t="str">
        <f>IF('1'!$A$1=1,D38,F38)</f>
        <v>motor cars</v>
      </c>
      <c r="C38" s="395">
        <v>8703</v>
      </c>
      <c r="D38" s="489" t="s">
        <v>195</v>
      </c>
      <c r="E38" s="395">
        <v>8703</v>
      </c>
      <c r="F38" s="396" t="s">
        <v>211</v>
      </c>
      <c r="G38" s="546">
        <v>70.464134729999998</v>
      </c>
      <c r="H38" s="295">
        <v>141.38976052999999</v>
      </c>
      <c r="I38" s="295">
        <v>175.99348581000001</v>
      </c>
      <c r="J38" s="295">
        <v>204.09629136999999</v>
      </c>
      <c r="K38" s="295">
        <v>183.59197688</v>
      </c>
      <c r="L38" s="295">
        <v>242.54368002000001</v>
      </c>
      <c r="M38" s="295">
        <v>305.32662544999999</v>
      </c>
      <c r="N38" s="295">
        <v>310.08473917999999</v>
      </c>
      <c r="O38" s="295">
        <v>307.52875519000003</v>
      </c>
      <c r="P38" s="295">
        <v>316.23354898000002</v>
      </c>
      <c r="Q38" s="295">
        <v>267.50428747000001</v>
      </c>
      <c r="R38" s="295">
        <v>334.96394879000002</v>
      </c>
      <c r="S38" s="295">
        <v>274.17860350000001</v>
      </c>
      <c r="T38" s="295">
        <v>307.27043909999998</v>
      </c>
      <c r="U38" s="295">
        <v>303.99527720999998</v>
      </c>
      <c r="V38" s="295">
        <v>272.00361014999999</v>
      </c>
      <c r="W38" s="295">
        <v>164.48866884</v>
      </c>
      <c r="X38" s="295">
        <v>100.88162941</v>
      </c>
      <c r="Y38" s="295">
        <v>86.373543589999997</v>
      </c>
      <c r="Z38" s="295">
        <v>88.088884559999997</v>
      </c>
      <c r="AA38" s="295">
        <v>68.994350789999999</v>
      </c>
      <c r="AB38" s="295">
        <v>81.800127939999996</v>
      </c>
      <c r="AC38" s="295">
        <v>99.934728370000002</v>
      </c>
      <c r="AD38" s="295">
        <v>115.98654467999999</v>
      </c>
      <c r="AE38" s="295">
        <v>135.34979686</v>
      </c>
      <c r="AF38" s="295">
        <v>151.50721562999999</v>
      </c>
      <c r="AG38" s="295">
        <v>158.74148639000001</v>
      </c>
      <c r="AH38" s="295">
        <v>245.17248956</v>
      </c>
      <c r="AI38" s="295">
        <v>233.56188304</v>
      </c>
      <c r="AJ38" s="295">
        <v>275.52755015999998</v>
      </c>
      <c r="AK38" s="295">
        <v>285.38976208000003</v>
      </c>
      <c r="AL38" s="295">
        <v>279.03532657</v>
      </c>
      <c r="AM38" s="295">
        <v>220.61753693</v>
      </c>
      <c r="AN38" s="295">
        <v>250.57853370000001</v>
      </c>
      <c r="AO38" s="295">
        <v>281.78221588999997</v>
      </c>
      <c r="AP38" s="295">
        <v>387.71103311000002</v>
      </c>
      <c r="AQ38" s="253">
        <v>654.92942044999995</v>
      </c>
      <c r="AR38" s="253">
        <v>367.44185066</v>
      </c>
      <c r="AS38" s="253">
        <v>467.08101361000001</v>
      </c>
      <c r="AT38" s="253">
        <v>507.36513630000002</v>
      </c>
      <c r="AU38" s="253">
        <v>399.43627810999999</v>
      </c>
      <c r="AV38" s="253">
        <v>228.16485157</v>
      </c>
      <c r="AW38" s="253">
        <v>467.89890789999998</v>
      </c>
      <c r="AX38" s="253">
        <v>498.30947937000002</v>
      </c>
      <c r="AY38" s="253">
        <v>432.45660593000002</v>
      </c>
      <c r="AZ38" s="253">
        <v>512.32536829000003</v>
      </c>
      <c r="BA38" s="253">
        <v>508.73734165000002</v>
      </c>
      <c r="BB38" s="253">
        <v>534.81947079999998</v>
      </c>
      <c r="BC38" s="253">
        <v>239.09501677</v>
      </c>
      <c r="BD38" s="253">
        <v>777.31502238999997</v>
      </c>
      <c r="BE38" s="253">
        <v>225.78904779000001</v>
      </c>
      <c r="BF38" s="253">
        <v>237.53136488999999</v>
      </c>
      <c r="BG38" s="253">
        <v>307.69352789000004</v>
      </c>
      <c r="BH38" s="253">
        <v>456.26956658999995</v>
      </c>
      <c r="BI38" s="253">
        <v>513.18619177000005</v>
      </c>
      <c r="BJ38" s="253">
        <v>543.36328465999998</v>
      </c>
      <c r="BK38" s="253">
        <v>474.68869183999999</v>
      </c>
      <c r="BL38" s="253">
        <v>468.16219527000004</v>
      </c>
      <c r="BM38" s="253">
        <v>432.98860991999999</v>
      </c>
      <c r="BN38" s="253">
        <v>510.04551833000005</v>
      </c>
      <c r="BO38" s="253">
        <v>552.15981985999997</v>
      </c>
      <c r="BP38" s="253">
        <v>622.36609851000003</v>
      </c>
      <c r="BQ38" s="253">
        <v>618.46419803999993</v>
      </c>
      <c r="BR38" s="321">
        <f t="shared" si="10"/>
        <v>1375.8394970300001</v>
      </c>
      <c r="BS38" s="321">
        <f t="shared" si="11"/>
        <v>1792.9901164099999</v>
      </c>
      <c r="BT38" s="321">
        <f t="shared" si="0"/>
        <v>366.71575178000001</v>
      </c>
      <c r="BU38" s="321">
        <f t="shared" si="1"/>
        <v>690.77098844</v>
      </c>
      <c r="BV38" s="321">
        <f t="shared" si="2"/>
        <v>1073.5145218499999</v>
      </c>
      <c r="BW38" s="321">
        <f t="shared" si="3"/>
        <v>1140.68931963</v>
      </c>
      <c r="BX38" s="253">
        <f t="shared" si="8"/>
        <v>1996.81742102</v>
      </c>
      <c r="BY38" s="253">
        <f t="shared" si="9"/>
        <v>1593.80951695</v>
      </c>
      <c r="BZ38" s="253">
        <f t="shared" si="4"/>
        <v>1988.33878667</v>
      </c>
      <c r="CA38" s="253">
        <f t="shared" si="5"/>
        <v>1479.7304518400001</v>
      </c>
      <c r="CB38" s="253">
        <f t="shared" si="6"/>
        <v>1820.5125709099998</v>
      </c>
      <c r="CC38" s="547">
        <f t="shared" si="7"/>
        <v>1885.8850153600001</v>
      </c>
      <c r="CD38" s="537"/>
      <c r="FB38" s="210"/>
      <c r="FC38" s="210"/>
      <c r="FD38" s="212"/>
      <c r="FE38" s="212"/>
      <c r="FF38" s="212"/>
      <c r="FG38" s="212"/>
      <c r="FH38" s="212"/>
      <c r="FI38" s="212"/>
      <c r="FJ38" s="212"/>
      <c r="FK38" s="212"/>
      <c r="FL38" s="212"/>
      <c r="FM38" s="212"/>
      <c r="FN38" s="212"/>
      <c r="FO38" s="212"/>
      <c r="FP38" s="212"/>
      <c r="HA38" s="212"/>
      <c r="HB38" s="212"/>
      <c r="HC38" s="212"/>
      <c r="HD38" s="212"/>
      <c r="HE38" s="212"/>
      <c r="HF38" s="212"/>
      <c r="HG38" s="212"/>
      <c r="HH38" s="212"/>
      <c r="HI38" s="212"/>
      <c r="HJ38" s="212"/>
      <c r="HK38" s="212"/>
      <c r="HL38" s="212"/>
      <c r="HM38" s="212"/>
      <c r="HN38" s="212"/>
      <c r="HO38" s="212"/>
      <c r="HP38" s="212"/>
      <c r="HQ38" s="212"/>
      <c r="HR38" s="212"/>
      <c r="HS38" s="212"/>
      <c r="HT38" s="212"/>
      <c r="HU38" s="212"/>
      <c r="LT38" s="212"/>
      <c r="LU38" s="445"/>
      <c r="LV38" s="445"/>
      <c r="LW38" s="445"/>
      <c r="LX38" s="445"/>
      <c r="LY38" s="211"/>
      <c r="LZ38" s="211"/>
      <c r="MA38" s="211"/>
      <c r="MB38" s="445"/>
      <c r="MC38" s="445"/>
      <c r="MD38" s="445"/>
      <c r="ME38" s="458"/>
      <c r="MF38" s="445"/>
      <c r="MG38" s="445"/>
      <c r="MH38" s="445"/>
      <c r="MI38" s="445"/>
      <c r="MJ38" s="445"/>
      <c r="MK38" s="445"/>
      <c r="ML38" s="445"/>
      <c r="MM38" s="445"/>
      <c r="MN38" s="445"/>
      <c r="MO38" s="445"/>
      <c r="MP38" s="445"/>
      <c r="MQ38" s="445"/>
      <c r="MR38" s="445"/>
      <c r="MS38" s="445"/>
      <c r="MT38" s="445"/>
      <c r="MU38" s="445"/>
      <c r="MV38" s="445"/>
      <c r="MW38" s="445"/>
      <c r="MX38" s="445"/>
      <c r="MY38" s="445"/>
      <c r="MZ38" s="212"/>
      <c r="NA38" s="210"/>
      <c r="NB38" s="210"/>
      <c r="NC38" s="210"/>
      <c r="ND38" s="210"/>
      <c r="NE38" s="210"/>
      <c r="NF38" s="210"/>
      <c r="NG38" s="210"/>
      <c r="NH38" s="210"/>
      <c r="NI38" s="210"/>
      <c r="NJ38" s="212"/>
      <c r="NK38" s="212"/>
      <c r="NL38" s="212"/>
      <c r="NM38" s="211"/>
      <c r="NN38" s="211"/>
      <c r="NO38" s="211"/>
      <c r="NP38" s="211"/>
      <c r="NQ38" s="211"/>
      <c r="NR38" s="211"/>
      <c r="NS38" s="211"/>
      <c r="NT38" s="211"/>
      <c r="NU38" s="211"/>
      <c r="NV38" s="211"/>
      <c r="NW38" s="211"/>
      <c r="NX38" s="211"/>
      <c r="NY38" s="211"/>
      <c r="NZ38" s="211"/>
      <c r="OA38" s="211"/>
      <c r="OB38" s="211"/>
      <c r="OC38" s="211"/>
      <c r="OD38" s="211"/>
      <c r="OE38" s="211"/>
      <c r="OF38" s="211"/>
      <c r="OG38" s="211"/>
      <c r="OH38" s="211"/>
      <c r="OI38" s="211"/>
      <c r="OJ38" s="211"/>
      <c r="OK38" s="211"/>
      <c r="OL38" s="211"/>
      <c r="OM38" s="211"/>
      <c r="ON38" s="211"/>
      <c r="OO38" s="211"/>
      <c r="OP38" s="211"/>
      <c r="OQ38" s="211"/>
      <c r="OR38" s="211"/>
      <c r="OS38" s="211"/>
      <c r="OT38" s="211"/>
      <c r="OU38" s="212"/>
      <c r="OV38" s="212"/>
      <c r="OW38" s="212"/>
      <c r="OX38" s="212"/>
      <c r="OY38" s="212"/>
      <c r="OZ38" s="212"/>
      <c r="PA38" s="212"/>
    </row>
    <row r="39" spans="1:417" ht="17" customHeight="1">
      <c r="A39" s="105" t="str">
        <f>IF('1'!A1=1,C39,E39)</f>
        <v xml:space="preserve"> *According to State Statistics Service of Ukraine data.</v>
      </c>
      <c r="C39" s="349" t="s">
        <v>173</v>
      </c>
      <c r="D39" s="338"/>
      <c r="E39" s="361" t="s">
        <v>174</v>
      </c>
      <c r="F39" s="338"/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  <c r="BG39" s="207"/>
      <c r="BH39" s="207"/>
      <c r="BI39" s="207"/>
      <c r="BJ39" s="207"/>
      <c r="BK39" s="207"/>
      <c r="BL39" s="207"/>
      <c r="BM39" s="207"/>
      <c r="BN39" s="207"/>
      <c r="BO39" s="207"/>
      <c r="BP39" s="207"/>
      <c r="BQ39" s="207"/>
      <c r="BR39" s="207"/>
      <c r="BS39" s="183"/>
      <c r="BT39" s="207"/>
      <c r="BU39" s="207"/>
      <c r="BV39" s="207"/>
      <c r="BW39" s="207"/>
      <c r="BX39" s="207"/>
      <c r="BY39" s="207"/>
      <c r="BZ39" s="207"/>
      <c r="CA39" s="207"/>
      <c r="CB39" s="207"/>
    </row>
    <row r="40" spans="1:417">
      <c r="A40" s="102" t="str">
        <f>IF('1'!A1=1,C40,E40)</f>
        <v>Notes:</v>
      </c>
      <c r="B40" s="206"/>
      <c r="C40" s="362" t="s">
        <v>180</v>
      </c>
      <c r="D40" s="397"/>
      <c r="E40" s="364" t="s">
        <v>181</v>
      </c>
      <c r="F40" s="39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  <c r="BI40" s="207"/>
      <c r="BJ40" s="207"/>
      <c r="BK40" s="207"/>
      <c r="BL40" s="207"/>
      <c r="BM40" s="207"/>
      <c r="BN40" s="207"/>
      <c r="BO40" s="207"/>
      <c r="BP40" s="207"/>
      <c r="BQ40" s="207"/>
      <c r="BR40" s="207"/>
      <c r="BS40" s="183"/>
      <c r="BT40" s="207"/>
      <c r="BU40" s="207"/>
      <c r="BV40" s="207"/>
      <c r="BW40" s="207"/>
      <c r="BX40" s="207"/>
      <c r="BY40" s="207"/>
      <c r="BZ40" s="207"/>
      <c r="CA40" s="207"/>
      <c r="CB40" s="207"/>
    </row>
    <row r="41" spans="1:417" ht="16.25" customHeight="1">
      <c r="A41" s="153" t="str">
        <f>IF('1'!A1=1,C41,E41)</f>
        <v>Since 2014, data exclude the temporarily occupied by the russian federation territories of Ukraine.</v>
      </c>
      <c r="B41" s="138"/>
      <c r="C41" s="399" t="s">
        <v>299</v>
      </c>
      <c r="D41" s="400"/>
      <c r="E41" s="399" t="s">
        <v>298</v>
      </c>
      <c r="F41" s="365"/>
      <c r="G41" s="138"/>
      <c r="H41" s="138"/>
      <c r="I41" s="138"/>
      <c r="J41" s="138"/>
      <c r="K41" s="138"/>
      <c r="L41" s="138"/>
      <c r="M41" s="138"/>
      <c r="N41" s="138"/>
      <c r="O41" s="138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3"/>
      <c r="BN41" s="143"/>
      <c r="BO41" s="143"/>
      <c r="BP41" s="143"/>
      <c r="BQ41" s="143"/>
      <c r="BR41" s="143"/>
      <c r="BS41" s="155"/>
      <c r="BT41" s="143"/>
      <c r="BU41" s="143"/>
      <c r="BV41" s="143"/>
      <c r="BW41" s="143"/>
      <c r="BX41" s="143"/>
      <c r="BY41" s="143"/>
      <c r="BZ41" s="143"/>
      <c r="CA41" s="143"/>
      <c r="CB41" s="143"/>
    </row>
    <row r="42" spans="1:417" ht="19.5" customHeight="1">
      <c r="A42" s="247" t="str">
        <f>IF('1'!$A$1=1,C42,F42)</f>
        <v xml:space="preserve"> **The Union currently counts 27 EU countries. The United Kingdom of Great Britain and Northern Ireland withdrew from the European Union on 31 January 2020</v>
      </c>
      <c r="C42" s="247" t="s">
        <v>223</v>
      </c>
      <c r="D42" s="233"/>
      <c r="E42" s="247"/>
      <c r="F42" s="351" t="s">
        <v>224</v>
      </c>
      <c r="G42" s="190"/>
      <c r="H42" s="190"/>
      <c r="I42" s="190"/>
    </row>
    <row r="43" spans="1:417">
      <c r="A43" s="105" t="str">
        <f>IF('1'!$A$1=1,C43,F43)</f>
        <v xml:space="preserve"> In some cases, the sum of the components may not be equal to the result due to rounding. </v>
      </c>
      <c r="C43" s="287" t="s">
        <v>273</v>
      </c>
      <c r="D43" s="195"/>
      <c r="E43" s="195"/>
      <c r="F43" s="349" t="s">
        <v>243</v>
      </c>
    </row>
  </sheetData>
  <mergeCells count="23">
    <mergeCell ref="A5:A6"/>
    <mergeCell ref="B5:B6"/>
    <mergeCell ref="C5:C6"/>
    <mergeCell ref="D5:D6"/>
    <mergeCell ref="E5:E6"/>
    <mergeCell ref="F5:F6"/>
    <mergeCell ref="AM5:AP5"/>
    <mergeCell ref="AQ5:AT5"/>
    <mergeCell ref="BG5:BJ5"/>
    <mergeCell ref="BC5:BF5"/>
    <mergeCell ref="CC5:CC6"/>
    <mergeCell ref="BK5:BN5"/>
    <mergeCell ref="CB5:CB6"/>
    <mergeCell ref="AU5:AX5"/>
    <mergeCell ref="BX5:BX6"/>
    <mergeCell ref="BY5:BY6"/>
    <mergeCell ref="BZ5:BZ6"/>
    <mergeCell ref="CA5:CA6"/>
    <mergeCell ref="BT5:BT6"/>
    <mergeCell ref="BU5:BU6"/>
    <mergeCell ref="BV5:BV6"/>
    <mergeCell ref="BW5:BW6"/>
    <mergeCell ref="BO5:BQ5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15748031496062992" top="0.51181102362204722" bottom="0.39370078740157483" header="0.23622047244094491" footer="0.23622047244094491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1</vt:lpstr>
      <vt:lpstr>1.1</vt:lpstr>
      <vt:lpstr>1.2</vt:lpstr>
      <vt:lpstr>1.2 </vt:lpstr>
      <vt:lpstr>1.3</vt:lpstr>
      <vt:lpstr>1.4</vt:lpstr>
      <vt:lpstr>'1'!Область_друку</vt:lpstr>
      <vt:lpstr>'1.1'!Область_друку</vt:lpstr>
      <vt:lpstr>'1.2'!Область_друку</vt:lpstr>
      <vt:lpstr>'1.2 '!Область_друку</vt:lpstr>
      <vt:lpstr>'1.3'!Область_друку</vt:lpstr>
      <vt:lpstr>'1.4'!Область_друку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153eks35</dc:creator>
  <cp:lastModifiedBy>Охріменко Людмила Василівна</cp:lastModifiedBy>
  <cp:lastPrinted>2025-12-23T09:40:38Z</cp:lastPrinted>
  <dcterms:created xsi:type="dcterms:W3CDTF">2015-06-23T07:50:05Z</dcterms:created>
  <dcterms:modified xsi:type="dcterms:W3CDTF">2025-12-23T09:40:59Z</dcterms:modified>
</cp:coreProperties>
</file>