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24226"/>
  <mc:AlternateContent xmlns:mc="http://schemas.openxmlformats.org/markup-compatibility/2006">
    <mc:Choice Requires="x15">
      <x15ac:absPath xmlns:x15ac="http://schemas.microsoft.com/office/spreadsheetml/2010/11/ac" url="M:\DSZ\EX_SEC_STATISTICS\K327\PREDKO\УДАЛЕНКА\ТРАНСФЕРТЫ\САЙТ\IIIQ_2025\"/>
    </mc:Choice>
  </mc:AlternateContent>
  <bookViews>
    <workbookView xWindow="0" yWindow="0" windowWidth="19200" windowHeight="6730"/>
  </bookViews>
  <sheets>
    <sheet name="1" sheetId="1" r:id="rId1"/>
    <sheet name="1.1 " sheetId="24" r:id="rId2"/>
    <sheet name="1.2 " sheetId="22" r:id="rId3"/>
    <sheet name="1.3" sheetId="23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 localSheetId="1">#REF!</definedName>
    <definedName name="\C" localSheetId="2">#REF!</definedName>
    <definedName name="\C" localSheetId="3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>#REF!</definedName>
    <definedName name="\H" localSheetId="1">#REF!</definedName>
    <definedName name="\H" localSheetId="2">#REF!</definedName>
    <definedName name="\H" localSheetId="3">#REF!</definedName>
    <definedName name="\H">#REF!</definedName>
    <definedName name="\K" localSheetId="1">#REF!</definedName>
    <definedName name="\K" localSheetId="2">#REF!</definedName>
    <definedName name="\K" localSheetId="3">#REF!</definedName>
    <definedName name="\K">#REF!</definedName>
    <definedName name="\L" localSheetId="1">#REF!</definedName>
    <definedName name="\L" localSheetId="2">#REF!</definedName>
    <definedName name="\L" localSheetId="3">#REF!</definedName>
    <definedName name="\L">#REF!</definedName>
    <definedName name="\P" localSheetId="1">#REF!</definedName>
    <definedName name="\P" localSheetId="2">#REF!</definedName>
    <definedName name="\P" localSheetId="3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>#REF!</definedName>
    <definedName name="\S" localSheetId="1">#REF!</definedName>
    <definedName name="\S" localSheetId="2">#REF!</definedName>
    <definedName name="\S" localSheetId="3">#REF!</definedName>
    <definedName name="\S">#REF!</definedName>
    <definedName name="\T" localSheetId="1">#REF!</definedName>
    <definedName name="\T" localSheetId="2">#REF!</definedName>
    <definedName name="\T" localSheetId="3">#REF!</definedName>
    <definedName name="\T">#REF!</definedName>
    <definedName name="\V" localSheetId="1">#REF!</definedName>
    <definedName name="\V" localSheetId="2">#REF!</definedName>
    <definedName name="\V" localSheetId="3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>#REF!</definedName>
    <definedName name="_______tab06" localSheetId="1">#REF!</definedName>
    <definedName name="_______tab06" localSheetId="2">#REF!</definedName>
    <definedName name="_______tab06" localSheetId="3">#REF!</definedName>
    <definedName name="_______tab06">#REF!</definedName>
    <definedName name="_______tab07" localSheetId="1">#REF!</definedName>
    <definedName name="_______tab07" localSheetId="2">#REF!</definedName>
    <definedName name="_______tab07" localSheetId="3">#REF!</definedName>
    <definedName name="_______tab07">#REF!</definedName>
    <definedName name="_______Tab1" localSheetId="1">#REF!</definedName>
    <definedName name="_______Tab1" localSheetId="2">#REF!</definedName>
    <definedName name="_______Tab1" localSheetId="3">#REF!</definedName>
    <definedName name="_______Tab1">#REF!</definedName>
    <definedName name="_______UKR1" localSheetId="1">#REF!</definedName>
    <definedName name="_______UKR1" localSheetId="2">#REF!</definedName>
    <definedName name="_______UKR1" localSheetId="3">#REF!</definedName>
    <definedName name="_______UKR1">#REF!</definedName>
    <definedName name="_______UKR2" localSheetId="1">#REF!</definedName>
    <definedName name="_______UKR2" localSheetId="2">#REF!</definedName>
    <definedName name="_______UKR2" localSheetId="3">#REF!</definedName>
    <definedName name="_______UKR2">#REF!</definedName>
    <definedName name="_______UKR3" localSheetId="1">#REF!</definedName>
    <definedName name="_______UKR3" localSheetId="2">#REF!</definedName>
    <definedName name="_______UKR3" localSheetId="3">#REF!</definedName>
    <definedName name="_______UKR3">#REF!</definedName>
    <definedName name="_tab06" localSheetId="1">#REF!</definedName>
    <definedName name="_tab06" localSheetId="2">#REF!</definedName>
    <definedName name="_tab06" localSheetId="3">#REF!</definedName>
    <definedName name="_tab06">#REF!</definedName>
    <definedName name="_tab07" localSheetId="1">#REF!</definedName>
    <definedName name="_tab07" localSheetId="2">#REF!</definedName>
    <definedName name="_tab07" localSheetId="3">#REF!</definedName>
    <definedName name="_tab07">#REF!</definedName>
    <definedName name="_Tab1" localSheetId="1">#REF!</definedName>
    <definedName name="_Tab1" localSheetId="2">#REF!</definedName>
    <definedName name="_Tab1" localSheetId="3">#REF!</definedName>
    <definedName name="_Tab1">#REF!</definedName>
    <definedName name="_UKR1" localSheetId="1">#REF!</definedName>
    <definedName name="_UKR1" localSheetId="2">#REF!</definedName>
    <definedName name="_UKR1" localSheetId="3">#REF!</definedName>
    <definedName name="_UKR1">#REF!</definedName>
    <definedName name="_UKR2" localSheetId="1">#REF!</definedName>
    <definedName name="_UKR2" localSheetId="2">#REF!</definedName>
    <definedName name="_UKR2" localSheetId="3">#REF!</definedName>
    <definedName name="_UKR2">#REF!</definedName>
    <definedName name="_UKR3" localSheetId="1">#REF!</definedName>
    <definedName name="_UKR3" localSheetId="2">#REF!</definedName>
    <definedName name="_UKR3" localSheetId="3">#REF!</definedName>
    <definedName name="_UKR3">#REF!</definedName>
    <definedName name="a" localSheetId="1">#REF!</definedName>
    <definedName name="a" localSheetId="2">#REF!</definedName>
    <definedName name="a" localSheetId="3">#REF!</definedName>
    <definedName name="a">#REF!</definedName>
    <definedName name="aaa" localSheetId="1">#REF!</definedName>
    <definedName name="aaa" localSheetId="2">#REF!</definedName>
    <definedName name="aaa" localSheetId="3">#REF!</definedName>
    <definedName name="aaa">#REF!</definedName>
    <definedName name="Agency_List">[1]Control!$H$17:$H$19</definedName>
    <definedName name="All_Data" localSheetId="1">#REF!</definedName>
    <definedName name="All_Data" localSheetId="2">#REF!</definedName>
    <definedName name="All_Data" localSheetId="3">#REF!</definedName>
    <definedName name="All_Data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2">#REF!</definedName>
    <definedName name="BRO" localSheetId="3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2">#REF!</definedName>
    <definedName name="BudArrears" localSheetId="3">#REF!</definedName>
    <definedName name="BudArrears">#REF!</definedName>
    <definedName name="budfin" localSheetId="1">#REF!</definedName>
    <definedName name="budfin" localSheetId="2">#REF!</definedName>
    <definedName name="budfin" localSheetId="3">#REF!</definedName>
    <definedName name="budfin">#REF!</definedName>
    <definedName name="Budget" localSheetId="1">#REF!</definedName>
    <definedName name="Budget" localSheetId="2">#REF!</definedName>
    <definedName name="Budget" localSheetId="3">#REF!</definedName>
    <definedName name="Budget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>#REF!</definedName>
    <definedName name="Central" localSheetId="1">#REF!</definedName>
    <definedName name="Central" localSheetId="2">#REF!</definedName>
    <definedName name="Central" localSheetId="3">#REF!</definedName>
    <definedName name="Central">#REF!</definedName>
    <definedName name="Coordinator_List">[1]Control!$J$20:$J$21</definedName>
    <definedName name="Country">[3]Control!$C$1</definedName>
    <definedName name="ctyList" localSheetId="1">#REF!</definedName>
    <definedName name="ctyList" localSheetId="2">#REF!</definedName>
    <definedName name="ctyList" localSheetId="3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>#REF!</definedName>
    <definedName name="DATES" localSheetId="1">#REF!</definedName>
    <definedName name="DATES" localSheetId="2">#REF!</definedName>
    <definedName name="DATES" localSheetId="3">#REF!</definedName>
    <definedName name="DATES">#REF!</definedName>
    <definedName name="DATESA" localSheetId="1">#REF!</definedName>
    <definedName name="DATESA" localSheetId="2">#REF!</definedName>
    <definedName name="DATESA" localSheetId="3">#REF!</definedName>
    <definedName name="DATESA">#REF!</definedName>
    <definedName name="DATESM" localSheetId="1">#REF!</definedName>
    <definedName name="DATESM" localSheetId="2">#REF!</definedName>
    <definedName name="DATESM" localSheetId="3">#REF!</definedName>
    <definedName name="DATESM">#REF!</definedName>
    <definedName name="DATESQ" localSheetId="1">#REF!</definedName>
    <definedName name="DATESQ" localSheetId="2">#REF!</definedName>
    <definedName name="DATESQ" localSheetId="3">#REF!</definedName>
    <definedName name="DATESQ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>#REF!</definedName>
    <definedName name="Exp_GDP" localSheetId="1">#REF!</definedName>
    <definedName name="Exp_GDP" localSheetId="2">#REF!</definedName>
    <definedName name="Exp_GDP" localSheetId="3">#REF!</definedName>
    <definedName name="Exp_GDP">#REF!</definedName>
    <definedName name="Exp_nom" localSheetId="1">#REF!</definedName>
    <definedName name="Exp_nom" localSheetId="2">#REF!</definedName>
    <definedName name="Exp_nom" localSheetId="3">#REF!</definedName>
    <definedName name="Exp_nom">#REF!</definedName>
    <definedName name="f" localSheetId="1">#REF!</definedName>
    <definedName name="f" localSheetId="2">#REF!</definedName>
    <definedName name="f" localSheetId="3">#REF!</definedName>
    <definedName name="f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>#REF!</definedName>
    <definedName name="GDPgrowth" localSheetId="1">#REF!</definedName>
    <definedName name="GDPgrowth" localSheetId="2">#REF!</definedName>
    <definedName name="GDPgrowth" localSheetId="3">#REF!</definedName>
    <definedName name="GDPgrowth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>#REF!</definedName>
    <definedName name="HERE" localSheetId="1">#REF!</definedName>
    <definedName name="HERE" localSheetId="2">#REF!</definedName>
    <definedName name="HERE" localSheetId="3">#REF!</definedName>
    <definedName name="HERE">#REF!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>#REF!</definedName>
    <definedName name="k" localSheetId="1" hidden="1">{"WEO",#N/A,FALSE,"T"}</definedName>
    <definedName name="k" hidden="1">{"WEO",#N/A,FALSE,"T"}</definedName>
    <definedName name="KEND" localSheetId="1">#REF!</definedName>
    <definedName name="KEND" localSheetId="2">#REF!</definedName>
    <definedName name="KEND" localSheetId="3">#REF!</definedName>
    <definedName name="KEND">#REF!</definedName>
    <definedName name="KMENU" localSheetId="1">#REF!</definedName>
    <definedName name="KMENU" localSheetId="2">#REF!</definedName>
    <definedName name="KMENU" localSheetId="3">#REF!</definedName>
    <definedName name="KMENU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>#REF!</definedName>
    <definedName name="Local" localSheetId="1">#REF!</definedName>
    <definedName name="Local" localSheetId="2">#REF!</definedName>
    <definedName name="Local" localSheetId="3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2">#REF!</definedName>
    <definedName name="MACROS" localSheetId="3">#REF!</definedName>
    <definedName name="MACROS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>#REF!</definedName>
    <definedName name="mn" localSheetId="1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>#REF!</definedName>
    <definedName name="monsurvey" localSheetId="1">#REF!</definedName>
    <definedName name="monsurvey" localSheetId="2">#REF!</definedName>
    <definedName name="monsurvey" localSheetId="3">#REF!</definedName>
    <definedName name="monsurvey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>#REF!</definedName>
    <definedName name="NAMES" localSheetId="1">#REF!</definedName>
    <definedName name="NAMES" localSheetId="2">#REF!</definedName>
    <definedName name="NAMES" localSheetId="3">#REF!</definedName>
    <definedName name="NAMES">#REF!</definedName>
    <definedName name="NAMESA" localSheetId="1">#REF!</definedName>
    <definedName name="NAMESA" localSheetId="2">#REF!</definedName>
    <definedName name="NAMESA" localSheetId="3">#REF!</definedName>
    <definedName name="NAMESA">#REF!</definedName>
    <definedName name="NAMESM" localSheetId="1">#REF!</definedName>
    <definedName name="NAMESM" localSheetId="2">#REF!</definedName>
    <definedName name="NAMESM" localSheetId="3">#REF!</definedName>
    <definedName name="NAMESM">#REF!</definedName>
    <definedName name="NAMESQ" localSheetId="1">#REF!</definedName>
    <definedName name="NAMESQ" localSheetId="2">#REF!</definedName>
    <definedName name="NAMESQ" localSheetId="3">#REF!</definedName>
    <definedName name="NAMESQ">#REF!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>#REF!</definedName>
    <definedName name="Non_BRO" localSheetId="1">#REF!</definedName>
    <definedName name="Non_BRO" localSheetId="2">#REF!</definedName>
    <definedName name="Non_BRO" localSheetId="3">#REF!</definedName>
    <definedName name="Non_BRO">#REF!</definedName>
    <definedName name="Notes" localSheetId="1">#REF!</definedName>
    <definedName name="Notes" localSheetId="2">#REF!</definedName>
    <definedName name="Notes" localSheetId="3">#REF!</definedName>
    <definedName name="Notes">#REF!</definedName>
    <definedName name="p" localSheetId="1">[4]labels!#REF!</definedName>
    <definedName name="p" localSheetId="2">[4]labels!#REF!</definedName>
    <definedName name="p" localSheetId="3">[4]labels!#REF!</definedName>
    <definedName name="p">[4]labels!#REF!</definedName>
    <definedName name="PEND" localSheetId="1">#REF!</definedName>
    <definedName name="PEND" localSheetId="2">#REF!</definedName>
    <definedName name="PEND" localSheetId="3">#REF!</definedName>
    <definedName name="PEND">#REF!</definedName>
    <definedName name="Pilot2" localSheetId="1">#REF!</definedName>
    <definedName name="Pilot2" localSheetId="2">#REF!</definedName>
    <definedName name="Pilot2" localSheetId="3">#REF!</definedName>
    <definedName name="Pilot2">#REF!</definedName>
    <definedName name="PMENU" localSheetId="1">#REF!</definedName>
    <definedName name="PMENU" localSheetId="2">#REF!</definedName>
    <definedName name="PMENU" localSheetId="3">#REF!</definedName>
    <definedName name="PMENU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>#REF!</definedName>
    <definedName name="Range_Country" localSheetId="1">#REF!</definedName>
    <definedName name="Range_Country" localSheetId="2">#REF!</definedName>
    <definedName name="Range_Country" localSheetId="3">#REF!</definedName>
    <definedName name="Range_Country">#REF!</definedName>
    <definedName name="Range_DownloadAnnual">[2]Control!$C$4</definedName>
    <definedName name="Range_DownloadDateTime" localSheetId="1">#REF!</definedName>
    <definedName name="Range_DownloadDateTime" localSheetId="2">#REF!</definedName>
    <definedName name="Range_DownloadDateTime" localSheetId="3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1">#REF!</definedName>
    <definedName name="Range_DSTNotes" localSheetId="2">#REF!</definedName>
    <definedName name="Range_DSTNotes" localSheetId="3">#REF!</definedName>
    <definedName name="Range_DSTNotes">#REF!</definedName>
    <definedName name="Range_InValidResultsStart" localSheetId="1">#REF!</definedName>
    <definedName name="Range_InValidResultsStart" localSheetId="2">#REF!</definedName>
    <definedName name="Range_InValidResultsStart" localSheetId="3">#REF!</definedName>
    <definedName name="Range_InValidResultsStart">#REF!</definedName>
    <definedName name="Range_NumberofFailuresStart" localSheetId="1">#REF!</definedName>
    <definedName name="Range_NumberofFailuresStart" localSheetId="2">#REF!</definedName>
    <definedName name="Range_NumberofFailuresStart" localSheetId="3">#REF!</definedName>
    <definedName name="Range_NumberofFailuresStart">#REF!</definedName>
    <definedName name="Range_ReportFormName" localSheetId="1">#REF!</definedName>
    <definedName name="Range_ReportFormName" localSheetId="2">#REF!</definedName>
    <definedName name="Range_ReportFormName" localSheetId="3">#REF!</definedName>
    <definedName name="Range_ReportFormName">#REF!</definedName>
    <definedName name="Range_ValidationResultsStart" localSheetId="1">#REF!</definedName>
    <definedName name="Range_ValidationResultsStart" localSheetId="2">#REF!</definedName>
    <definedName name="Range_ValidationResultsStart" localSheetId="3">#REF!</definedName>
    <definedName name="Range_ValidationResultsStart">#REF!</definedName>
    <definedName name="Range_ValidationRulesStart" localSheetId="1">#REF!</definedName>
    <definedName name="Range_ValidationRulesStart" localSheetId="2">#REF!</definedName>
    <definedName name="Range_ValidationRulesStart" localSheetId="3">#REF!</definedName>
    <definedName name="Range_ValidationRulesStart">#REF!</definedName>
    <definedName name="REAL" localSheetId="1">#REF!</definedName>
    <definedName name="REAL" localSheetId="2">#REF!</definedName>
    <definedName name="REAL" localSheetId="3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2">#REF!</definedName>
    <definedName name="RevA" localSheetId="3">#REF!</definedName>
    <definedName name="RevA">#REF!</definedName>
    <definedName name="RevB" localSheetId="1">#REF!</definedName>
    <definedName name="RevB" localSheetId="2">#REF!</definedName>
    <definedName name="RevB" localSheetId="3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2">#REF!</definedName>
    <definedName name="SUMMARY1" localSheetId="3">#REF!</definedName>
    <definedName name="SUMMARY1">#REF!</definedName>
    <definedName name="SUMMARY2" localSheetId="1">#REF!</definedName>
    <definedName name="SUMMARY2" localSheetId="2">#REF!</definedName>
    <definedName name="SUMMARY2" localSheetId="3">#REF!</definedName>
    <definedName name="SUMMARY2">#REF!</definedName>
    <definedName name="Taballgastables" localSheetId="1">#REF!</definedName>
    <definedName name="Taballgastables" localSheetId="2">#REF!</definedName>
    <definedName name="Taballgastables" localSheetId="3">#REF!</definedName>
    <definedName name="Taballgastables">#REF!</definedName>
    <definedName name="TabAmort2004" localSheetId="1">#REF!</definedName>
    <definedName name="TabAmort2004" localSheetId="2">#REF!</definedName>
    <definedName name="TabAmort2004" localSheetId="3">#REF!</definedName>
    <definedName name="TabAmort2004">#REF!</definedName>
    <definedName name="TabAssumptionsImports" localSheetId="1">#REF!</definedName>
    <definedName name="TabAssumptionsImports" localSheetId="2">#REF!</definedName>
    <definedName name="TabAssumptionsImports" localSheetId="3">#REF!</definedName>
    <definedName name="TabAssumptionsImports">#REF!</definedName>
    <definedName name="TabCapAccount" localSheetId="1">#REF!</definedName>
    <definedName name="TabCapAccount" localSheetId="2">#REF!</definedName>
    <definedName name="TabCapAccount" localSheetId="3">#REF!</definedName>
    <definedName name="TabCapAccount">#REF!</definedName>
    <definedName name="Tabdebt_historic" localSheetId="1">#REF!</definedName>
    <definedName name="Tabdebt_historic" localSheetId="2">#REF!</definedName>
    <definedName name="Tabdebt_historic" localSheetId="3">#REF!</definedName>
    <definedName name="Tabdebt_historic">#REF!</definedName>
    <definedName name="Tabdebtflow" localSheetId="1">#REF!</definedName>
    <definedName name="Tabdebtflow" localSheetId="2">#REF!</definedName>
    <definedName name="Tabdebtflow" localSheetId="3">#REF!</definedName>
    <definedName name="Tabdebtflow">#REF!</definedName>
    <definedName name="TabExports" localSheetId="1">#REF!</definedName>
    <definedName name="TabExports" localSheetId="2">#REF!</definedName>
    <definedName name="TabExports" localSheetId="3">#REF!</definedName>
    <definedName name="TabExports">#REF!</definedName>
    <definedName name="TabFcredit2007" localSheetId="1">#REF!</definedName>
    <definedName name="TabFcredit2007" localSheetId="2">#REF!</definedName>
    <definedName name="TabFcredit2007" localSheetId="3">#REF!</definedName>
    <definedName name="TabFcredit2007">#REF!</definedName>
    <definedName name="TabFcredit2010" localSheetId="1">#REF!</definedName>
    <definedName name="TabFcredit2010" localSheetId="2">#REF!</definedName>
    <definedName name="TabFcredit2010" localSheetId="3">#REF!</definedName>
    <definedName name="TabFcredit2010">#REF!</definedName>
    <definedName name="TabGas_arrears_to_Russia" localSheetId="1">#REF!</definedName>
    <definedName name="TabGas_arrears_to_Russia" localSheetId="2">#REF!</definedName>
    <definedName name="TabGas_arrears_to_Russia" localSheetId="3">#REF!</definedName>
    <definedName name="TabGas_arrears_to_Russia">#REF!</definedName>
    <definedName name="TabImportdetail" localSheetId="1">#REF!</definedName>
    <definedName name="TabImportdetail" localSheetId="2">#REF!</definedName>
    <definedName name="TabImportdetail" localSheetId="3">#REF!</definedName>
    <definedName name="TabImportdetail">#REF!</definedName>
    <definedName name="TabImports" localSheetId="1">#REF!</definedName>
    <definedName name="TabImports" localSheetId="2">#REF!</definedName>
    <definedName name="TabImports" localSheetId="3">#REF!</definedName>
    <definedName name="TabImports">#REF!</definedName>
    <definedName name="Table" localSheetId="1">#REF!</definedName>
    <definedName name="Table" localSheetId="2">#REF!</definedName>
    <definedName name="Table" localSheetId="3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>#REF!</definedName>
    <definedName name="Table129" localSheetId="1">#REF!</definedName>
    <definedName name="Table129" localSheetId="2">#REF!</definedName>
    <definedName name="Table129" localSheetId="3">#REF!</definedName>
    <definedName name="Table129">#REF!</definedName>
    <definedName name="table130" localSheetId="1">#REF!</definedName>
    <definedName name="table130" localSheetId="2">#REF!</definedName>
    <definedName name="table130" localSheetId="3">#REF!</definedName>
    <definedName name="table130">#REF!</definedName>
    <definedName name="Table135" localSheetId="1">#REF!,[6]Contents!$A$87:$H$247</definedName>
    <definedName name="Table135" localSheetId="2">#REF!,[6]Contents!$A$87:$H$247</definedName>
    <definedName name="Table135" localSheetId="3">#REF!,[6]Contents!$A$87:$H$247</definedName>
    <definedName name="Table135">#REF!,[6]Contents!$A$87:$H$247</definedName>
    <definedName name="Table16_2000" localSheetId="1">#REF!</definedName>
    <definedName name="Table16_2000" localSheetId="2">#REF!</definedName>
    <definedName name="Table16_2000" localSheetId="3">#REF!</definedName>
    <definedName name="Table16_2000">#REF!</definedName>
    <definedName name="Table17" localSheetId="1">#REF!</definedName>
    <definedName name="Table17" localSheetId="2">#REF!</definedName>
    <definedName name="Table17" localSheetId="3">#REF!</definedName>
    <definedName name="Table17">#REF!</definedName>
    <definedName name="Table19" localSheetId="1">#REF!</definedName>
    <definedName name="Table19" localSheetId="2">#REF!</definedName>
    <definedName name="Table19" localSheetId="3">#REF!</definedName>
    <definedName name="Table19">#REF!</definedName>
    <definedName name="Table20" localSheetId="1">#REF!</definedName>
    <definedName name="Table20" localSheetId="2">#REF!</definedName>
    <definedName name="Table20" localSheetId="3">#REF!</definedName>
    <definedName name="Table20">#REF!</definedName>
    <definedName name="Table21" localSheetId="1">#REF!,[7]Contents!$A$87:$H$247</definedName>
    <definedName name="Table21" localSheetId="2">#REF!,[7]Contents!$A$87:$H$247</definedName>
    <definedName name="Table21" localSheetId="3">#REF!,[7]Contents!$A$87:$H$247</definedName>
    <definedName name="Table21">#REF!,[7]Contents!$A$87:$H$247</definedName>
    <definedName name="Table22" localSheetId="1">#REF!</definedName>
    <definedName name="Table22" localSheetId="2">#REF!</definedName>
    <definedName name="Table22" localSheetId="3">#REF!</definedName>
    <definedName name="Table22">#REF!</definedName>
    <definedName name="Table23" localSheetId="1">#REF!</definedName>
    <definedName name="Table23" localSheetId="2">#REF!</definedName>
    <definedName name="Table23" localSheetId="3">#REF!</definedName>
    <definedName name="Table23">#REF!</definedName>
    <definedName name="Table24" localSheetId="1">#REF!</definedName>
    <definedName name="Table24" localSheetId="2">#REF!</definedName>
    <definedName name="Table24" localSheetId="3">#REF!</definedName>
    <definedName name="Table24">#REF!</definedName>
    <definedName name="Table25" localSheetId="1">#REF!</definedName>
    <definedName name="Table25" localSheetId="2">#REF!</definedName>
    <definedName name="Table25" localSheetId="3">#REF!</definedName>
    <definedName name="Table25">#REF!</definedName>
    <definedName name="Table26" localSheetId="1">#REF!</definedName>
    <definedName name="Table26" localSheetId="2">#REF!</definedName>
    <definedName name="Table26" localSheetId="3">#REF!</definedName>
    <definedName name="Table26">#REF!</definedName>
    <definedName name="Table27" localSheetId="1">#REF!</definedName>
    <definedName name="Table27" localSheetId="2">#REF!</definedName>
    <definedName name="Table27" localSheetId="3">#REF!</definedName>
    <definedName name="Table27">#REF!</definedName>
    <definedName name="Table28" localSheetId="1">#REF!</definedName>
    <definedName name="Table28" localSheetId="2">#REF!</definedName>
    <definedName name="Table28" localSheetId="3">#REF!</definedName>
    <definedName name="Table28">#REF!</definedName>
    <definedName name="Table29" localSheetId="1">#REF!</definedName>
    <definedName name="Table29" localSheetId="2">#REF!</definedName>
    <definedName name="Table29" localSheetId="3">#REF!</definedName>
    <definedName name="Table29">#REF!</definedName>
    <definedName name="Table30" localSheetId="1">#REF!</definedName>
    <definedName name="Table30" localSheetId="2">#REF!</definedName>
    <definedName name="Table30" localSheetId="3">#REF!</definedName>
    <definedName name="Table30">#REF!</definedName>
    <definedName name="Table31" localSheetId="1">#REF!</definedName>
    <definedName name="Table31" localSheetId="2">#REF!</definedName>
    <definedName name="Table31" localSheetId="3">#REF!</definedName>
    <definedName name="Table31">#REF!</definedName>
    <definedName name="Table32" localSheetId="1">#REF!</definedName>
    <definedName name="Table32" localSheetId="2">#REF!</definedName>
    <definedName name="Table32" localSheetId="3">#REF!</definedName>
    <definedName name="Table32">#REF!</definedName>
    <definedName name="Table33" localSheetId="1">#REF!</definedName>
    <definedName name="Table33" localSheetId="2">#REF!</definedName>
    <definedName name="Table33" localSheetId="3">#REF!</definedName>
    <definedName name="Table33">#REF!</definedName>
    <definedName name="Table330" localSheetId="1">#REF!</definedName>
    <definedName name="Table330" localSheetId="2">#REF!</definedName>
    <definedName name="Table330" localSheetId="3">#REF!</definedName>
    <definedName name="Table330">#REF!</definedName>
    <definedName name="Table336" localSheetId="1">#REF!</definedName>
    <definedName name="Table336" localSheetId="2">#REF!</definedName>
    <definedName name="Table336" localSheetId="3">#REF!</definedName>
    <definedName name="Table336">#REF!</definedName>
    <definedName name="Table34" localSheetId="1">#REF!</definedName>
    <definedName name="Table34" localSheetId="2">#REF!</definedName>
    <definedName name="Table34" localSheetId="3">#REF!</definedName>
    <definedName name="Table34">#REF!</definedName>
    <definedName name="Table35" localSheetId="1">#REF!</definedName>
    <definedName name="Table35" localSheetId="2">#REF!</definedName>
    <definedName name="Table35" localSheetId="3">#REF!</definedName>
    <definedName name="Table35">#REF!</definedName>
    <definedName name="Table36" localSheetId="1">#REF!</definedName>
    <definedName name="Table36" localSheetId="2">#REF!</definedName>
    <definedName name="Table36" localSheetId="3">#REF!</definedName>
    <definedName name="Table36">#REF!</definedName>
    <definedName name="Table37" localSheetId="1">#REF!</definedName>
    <definedName name="Table37" localSheetId="2">#REF!</definedName>
    <definedName name="Table37" localSheetId="3">#REF!</definedName>
    <definedName name="Table37">#REF!</definedName>
    <definedName name="Table38" localSheetId="1">#REF!</definedName>
    <definedName name="Table38" localSheetId="2">#REF!</definedName>
    <definedName name="Table38" localSheetId="3">#REF!</definedName>
    <definedName name="Table38">#REF!</definedName>
    <definedName name="Table39" localSheetId="1">#REF!</definedName>
    <definedName name="Table39" localSheetId="2">#REF!</definedName>
    <definedName name="Table39" localSheetId="3">#REF!</definedName>
    <definedName name="Table39">#REF!</definedName>
    <definedName name="Table40" localSheetId="1">#REF!</definedName>
    <definedName name="Table40" localSheetId="2">#REF!</definedName>
    <definedName name="Table40" localSheetId="3">#REF!</definedName>
    <definedName name="Table40">#REF!</definedName>
    <definedName name="Table41" localSheetId="1">#REF!</definedName>
    <definedName name="Table41" localSheetId="2">#REF!</definedName>
    <definedName name="Table41" localSheetId="3">#REF!</definedName>
    <definedName name="Table41">#REF!</definedName>
    <definedName name="Table42" localSheetId="1">#REF!</definedName>
    <definedName name="Table42" localSheetId="2">#REF!</definedName>
    <definedName name="Table42" localSheetId="3">#REF!</definedName>
    <definedName name="Table42">#REF!</definedName>
    <definedName name="Table43" localSheetId="1">#REF!</definedName>
    <definedName name="Table43" localSheetId="2">#REF!</definedName>
    <definedName name="Table43" localSheetId="3">#REF!</definedName>
    <definedName name="Table43">#REF!</definedName>
    <definedName name="Table44" localSheetId="1">#REF!</definedName>
    <definedName name="Table44" localSheetId="2">#REF!</definedName>
    <definedName name="Table44" localSheetId="3">#REF!</definedName>
    <definedName name="Table44">#REF!</definedName>
    <definedName name="TabMTBOP2006" localSheetId="1">#REF!</definedName>
    <definedName name="TabMTBOP2006" localSheetId="2">#REF!</definedName>
    <definedName name="TabMTBOP2006" localSheetId="3">#REF!</definedName>
    <definedName name="TabMTBOP2006">#REF!</definedName>
    <definedName name="TabMTbop2010" localSheetId="1">#REF!</definedName>
    <definedName name="TabMTbop2010" localSheetId="2">#REF!</definedName>
    <definedName name="TabMTbop2010" localSheetId="3">#REF!</definedName>
    <definedName name="TabMTbop2010">#REF!</definedName>
    <definedName name="TabMTdebt" localSheetId="1">#REF!</definedName>
    <definedName name="TabMTdebt" localSheetId="2">#REF!</definedName>
    <definedName name="TabMTdebt" localSheetId="3">#REF!</definedName>
    <definedName name="TabMTdebt">#REF!</definedName>
    <definedName name="TabNonfactorServices_and_Income" localSheetId="1">#REF!</definedName>
    <definedName name="TabNonfactorServices_and_Income" localSheetId="2">#REF!</definedName>
    <definedName name="TabNonfactorServices_and_Income" localSheetId="3">#REF!</definedName>
    <definedName name="TabNonfactorServices_and_Income">#REF!</definedName>
    <definedName name="TabOutMon" localSheetId="1">#REF!</definedName>
    <definedName name="TabOutMon" localSheetId="2">#REF!</definedName>
    <definedName name="TabOutMon" localSheetId="3">#REF!</definedName>
    <definedName name="TabOutMon">#REF!</definedName>
    <definedName name="TabsimplifiedBOP" localSheetId="1">#REF!</definedName>
    <definedName name="TabsimplifiedBOP" localSheetId="2">#REF!</definedName>
    <definedName name="TabsimplifiedBOP" localSheetId="3">#REF!</definedName>
    <definedName name="TabsimplifiedBOP">#REF!</definedName>
    <definedName name="TaxArrears" localSheetId="1">#REF!</definedName>
    <definedName name="TaxArrears" localSheetId="2">#REF!</definedName>
    <definedName name="TaxArrears" localSheetId="3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">#REF!</definedName>
    <definedName name="Test" localSheetId="2">#REF!</definedName>
    <definedName name="Test" localSheetId="3">#REF!</definedName>
    <definedName name="Test">#REF!</definedName>
    <definedName name="Test1" localSheetId="1">#REF!</definedName>
    <definedName name="Test1" localSheetId="2">#REF!</definedName>
    <definedName name="Test1" localSheetId="3">#REF!</definedName>
    <definedName name="Test1">#REF!</definedName>
    <definedName name="Trade_balance" localSheetId="1">#REF!</definedName>
    <definedName name="Trade_balance" localSheetId="2">#REF!</definedName>
    <definedName name="Trade_balance" localSheetId="3">#REF!</definedName>
    <definedName name="Trade_balance">#REF!</definedName>
    <definedName name="trade_figure" localSheetId="1">#REF!</definedName>
    <definedName name="trade_figure" localSheetId="2">#REF!</definedName>
    <definedName name="trade_figure" localSheetId="3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2">#REF!</definedName>
    <definedName name="zGDPgrowth" localSheetId="3">#REF!</definedName>
    <definedName name="zGDPgrowth">#REF!</definedName>
    <definedName name="zIGNFS" localSheetId="1">#REF!</definedName>
    <definedName name="zIGNFS" localSheetId="2">#REF!</definedName>
    <definedName name="zIGNFS" localSheetId="3">#REF!</definedName>
    <definedName name="zIGNFS">#REF!</definedName>
    <definedName name="zImports" localSheetId="1">#REF!</definedName>
    <definedName name="zImports" localSheetId="2">#REF!</definedName>
    <definedName name="zImports" localSheetId="3">#REF!</definedName>
    <definedName name="zImports">#REF!</definedName>
    <definedName name="zLiborUS" localSheetId="1">#REF!</definedName>
    <definedName name="zLiborUS" localSheetId="2">#REF!</definedName>
    <definedName name="zLiborUS" localSheetId="3">#REF!</definedName>
    <definedName name="zLiborUS">#REF!</definedName>
    <definedName name="zReserves">[9]oth!$A$17:$IV$17</definedName>
    <definedName name="zRoWCPIchange" localSheetId="1">#REF!</definedName>
    <definedName name="zRoWCPIchange" localSheetId="2">#REF!</definedName>
    <definedName name="zRoWCPIchange" localSheetId="3">#REF!</definedName>
    <definedName name="zRoWCPIchange">#REF!</definedName>
    <definedName name="zSDReRate">[9]ass!$A$24:$IV$24</definedName>
    <definedName name="zXGNFS" localSheetId="1">#REF!</definedName>
    <definedName name="zXGNFS" localSheetId="2">#REF!</definedName>
    <definedName name="zXGNFS" localSheetId="3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>#REF!</definedName>
    <definedName name="_xlnm.Print_Titles" localSheetId="3">'1.3'!$A:$A</definedName>
    <definedName name="квефі" localSheetId="1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'1'!$B$1:$B$10</definedName>
    <definedName name="_xlnm.Print_Area" localSheetId="1">'1.1 '!$A$2:$BV$38</definedName>
    <definedName name="_xlnm.Print_Area" localSheetId="2">'1.2 '!$A$2:$AR$37</definedName>
    <definedName name="_xlnm.Print_Area" localSheetId="3">'1.3'!$A$2:$FR$41</definedName>
    <definedName name="_xlnm.Print_Area">#REF!</definedName>
    <definedName name="Область_печати_ИМ" localSheetId="1">#REF!</definedName>
    <definedName name="Область_печати_ИМ" localSheetId="2">#REF!</definedName>
    <definedName name="Область_печати_ИМ" localSheetId="3">#REF!</definedName>
    <definedName name="Область_печати_ИМ">#REF!</definedName>
    <definedName name="п" localSheetId="1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2" i="24" l="1"/>
  <c r="B9" i="1" l="1"/>
  <c r="A28" i="24" l="1"/>
  <c r="FR7" i="23"/>
  <c r="FQ7" i="23"/>
  <c r="FP7" i="23"/>
  <c r="AR31" i="22"/>
  <c r="AM7" i="22"/>
  <c r="AN7" i="22"/>
  <c r="AO7" i="22"/>
  <c r="AP7" i="22"/>
  <c r="AQ7" i="22"/>
  <c r="AR7" i="22"/>
  <c r="BV22" i="24"/>
  <c r="BV21" i="24"/>
  <c r="BU16" i="24"/>
  <c r="BV12" i="24"/>
  <c r="BV13" i="24" s="1"/>
  <c r="BV16" i="24" s="1"/>
  <c r="BP13" i="24"/>
  <c r="BQ13" i="24"/>
  <c r="BR13" i="24"/>
  <c r="BS13" i="24"/>
  <c r="BP24" i="24"/>
  <c r="BT24" i="24"/>
  <c r="BU24" i="24"/>
  <c r="BS24" i="24"/>
  <c r="BR24" i="24"/>
  <c r="FO7" i="23" l="1"/>
  <c r="FN7" i="23"/>
  <c r="FM7" i="23"/>
  <c r="AQ31" i="22"/>
  <c r="BU21" i="24" l="1"/>
  <c r="BU22" i="24" s="1"/>
  <c r="BU12" i="24"/>
  <c r="BU13" i="24" s="1"/>
  <c r="FL7" i="23" l="1"/>
  <c r="FK7" i="23"/>
  <c r="FJ7" i="23"/>
  <c r="AP31" i="22"/>
  <c r="BT22" i="24"/>
  <c r="BT21" i="24"/>
  <c r="BT12" i="24"/>
  <c r="BT13" i="24" s="1"/>
  <c r="BT16" i="24" s="1"/>
  <c r="BS12" i="24"/>
  <c r="H31" i="22" l="1"/>
  <c r="I31" i="22"/>
  <c r="J31" i="22"/>
  <c r="K31" i="22"/>
  <c r="L31" i="22"/>
  <c r="M31" i="22"/>
  <c r="N31" i="22"/>
  <c r="E31" i="22"/>
  <c r="F31" i="22"/>
  <c r="G31" i="22"/>
  <c r="D31" i="22"/>
  <c r="A23" i="22" l="1"/>
  <c r="FI7" i="23"/>
  <c r="FH7" i="23"/>
  <c r="FG7" i="23"/>
  <c r="A17" i="22"/>
  <c r="AN31" i="22"/>
  <c r="AO31" i="22"/>
  <c r="BS21" i="24"/>
  <c r="BS22" i="24" s="1"/>
  <c r="FF7" i="23" l="1"/>
  <c r="FE7" i="23"/>
  <c r="FD7" i="23"/>
  <c r="BR21" i="24"/>
  <c r="BR22" i="24" s="1"/>
  <c r="BQ24" i="24"/>
  <c r="BR12" i="24"/>
  <c r="BR16" i="24" s="1"/>
  <c r="FC7" i="23" l="1"/>
  <c r="FB7" i="23"/>
  <c r="FA7" i="23"/>
  <c r="AM31" i="22" l="1"/>
  <c r="BQ21" i="24"/>
  <c r="BQ22" i="24" s="1"/>
  <c r="BQ12" i="24"/>
  <c r="BQ16" i="24" s="1"/>
  <c r="A27" i="24" l="1"/>
  <c r="EZ7" i="23" l="1"/>
  <c r="EY7" i="23"/>
  <c r="EX7" i="23"/>
  <c r="AL7" i="22"/>
  <c r="AL31" i="22" s="1"/>
  <c r="BP21" i="24" l="1"/>
  <c r="BP22" i="24" s="1"/>
  <c r="BP12" i="24"/>
  <c r="BP16" i="24" s="1"/>
  <c r="A22" i="23" l="1"/>
  <c r="A22" i="22"/>
  <c r="A41" i="23" l="1"/>
  <c r="A18" i="22" l="1"/>
  <c r="A10" i="23" l="1"/>
  <c r="F10" i="23"/>
  <c r="I10" i="23"/>
  <c r="L10" i="23"/>
  <c r="O10" i="23"/>
  <c r="R10" i="23"/>
  <c r="U10" i="23"/>
  <c r="X10" i="23"/>
  <c r="AA10" i="23"/>
  <c r="AD10" i="23"/>
  <c r="AG10" i="23"/>
  <c r="AJ10" i="23"/>
  <c r="AM10" i="23"/>
  <c r="AP10" i="23"/>
  <c r="AS10" i="23"/>
  <c r="AV10" i="23"/>
  <c r="AY10" i="23"/>
  <c r="BB10" i="23"/>
  <c r="BE10" i="23"/>
  <c r="BH10" i="23"/>
  <c r="BK10" i="23"/>
  <c r="BN10" i="23"/>
  <c r="BQ10" i="23"/>
  <c r="BT10" i="23"/>
  <c r="BW10" i="23"/>
  <c r="BZ10" i="23"/>
  <c r="CC10" i="23"/>
  <c r="CF10" i="23"/>
  <c r="CI10" i="23"/>
  <c r="EW7" i="23" l="1"/>
  <c r="EV7" i="23"/>
  <c r="EU7" i="23"/>
  <c r="EW12" i="23"/>
  <c r="ET12" i="23"/>
  <c r="EQ12" i="23"/>
  <c r="EN12" i="23"/>
  <c r="AK7" i="22" l="1"/>
  <c r="AK31" i="22" s="1"/>
  <c r="BN24" i="24"/>
  <c r="BN12" i="24"/>
  <c r="BO12" i="24"/>
  <c r="BO13" i="24" s="1"/>
  <c r="BO16" i="24" s="1"/>
  <c r="BL12" i="24"/>
  <c r="BL13" i="24" s="1"/>
  <c r="BL16" i="24" s="1"/>
  <c r="BM21" i="24"/>
  <c r="BM22" i="24" s="1"/>
  <c r="BN21" i="24"/>
  <c r="BN22" i="24" s="1"/>
  <c r="BO21" i="24"/>
  <c r="BO22" i="24" s="1"/>
  <c r="BL21" i="24"/>
  <c r="BL22" i="24" s="1"/>
  <c r="BN13" i="24" l="1"/>
  <c r="BN16" i="24" s="1"/>
  <c r="ET7" i="23"/>
  <c r="ES7" i="23"/>
  <c r="ER7" i="23"/>
  <c r="AJ7" i="22"/>
  <c r="AJ31" i="22" s="1"/>
  <c r="A13" i="22" l="1"/>
  <c r="EQ7" i="23" l="1"/>
  <c r="EP7" i="23"/>
  <c r="EO7" i="23"/>
  <c r="AI7" i="22"/>
  <c r="AI31" i="22" s="1"/>
  <c r="BM12" i="24"/>
  <c r="BM13" i="24" s="1"/>
  <c r="BM16" i="24" s="1"/>
  <c r="A12" i="23" l="1"/>
  <c r="F12" i="23"/>
  <c r="I12" i="23"/>
  <c r="L12" i="23"/>
  <c r="O12" i="23"/>
  <c r="R12" i="23"/>
  <c r="U12" i="23"/>
  <c r="X12" i="23"/>
  <c r="AA12" i="23"/>
  <c r="AD12" i="23"/>
  <c r="AG12" i="23"/>
  <c r="AJ12" i="23"/>
  <c r="AM12" i="23"/>
  <c r="AP12" i="23"/>
  <c r="AS12" i="23"/>
  <c r="AV12" i="23"/>
  <c r="AY12" i="23"/>
  <c r="BB12" i="23"/>
  <c r="BE12" i="23"/>
  <c r="BH12" i="23"/>
  <c r="BK12" i="23"/>
  <c r="BN12" i="23"/>
  <c r="BQ12" i="23"/>
  <c r="BT12" i="23"/>
  <c r="BW12" i="23"/>
  <c r="BZ12" i="23"/>
  <c r="CC12" i="23"/>
  <c r="CF12" i="23"/>
  <c r="CI12" i="23"/>
  <c r="EN7" i="23" l="1"/>
  <c r="EM7" i="23"/>
  <c r="EL7" i="23"/>
  <c r="AH7" i="22" l="1"/>
  <c r="AH31" i="22" s="1"/>
  <c r="A11" i="22" l="1"/>
  <c r="EK7" i="23" l="1"/>
  <c r="EJ7" i="23"/>
  <c r="EI7" i="23"/>
  <c r="AG7" i="22" l="1"/>
  <c r="AG31" i="22" s="1"/>
  <c r="BK21" i="24" l="1"/>
  <c r="BK12" i="24"/>
  <c r="B3" i="1" l="1"/>
  <c r="B4" i="1"/>
  <c r="A40" i="23" l="1"/>
  <c r="A35" i="22"/>
  <c r="BJ12" i="24" l="1"/>
  <c r="AF7" i="22" l="1"/>
  <c r="AF31" i="22" s="1"/>
  <c r="EH7" i="23"/>
  <c r="EG7" i="23"/>
  <c r="EF7" i="23"/>
  <c r="BI12" i="24" l="1"/>
  <c r="BH16" i="24"/>
  <c r="BH12" i="24"/>
  <c r="B8" i="1" l="1"/>
  <c r="A29" i="24" l="1"/>
  <c r="AE7" i="22" l="1"/>
  <c r="AE31" i="22" s="1"/>
  <c r="EE7" i="23" l="1"/>
  <c r="ED7" i="23"/>
  <c r="EC7" i="23"/>
  <c r="BG21" i="24"/>
  <c r="BG24" i="24" s="1"/>
  <c r="BG12" i="24"/>
  <c r="BG13" i="24" s="1"/>
  <c r="BG16" i="24" s="1"/>
  <c r="BG22" i="24" l="1"/>
  <c r="AC7" i="22" l="1"/>
  <c r="AC31" i="22" s="1"/>
  <c r="AD7" i="22"/>
  <c r="AD31" i="22" s="1"/>
  <c r="AB7" i="22"/>
  <c r="AB31" i="22" s="1"/>
  <c r="EB7" i="23" l="1"/>
  <c r="EA7" i="23"/>
  <c r="DZ7" i="23"/>
  <c r="BF21" i="24" l="1"/>
  <c r="BF12" i="24"/>
  <c r="BF13" i="24" s="1"/>
  <c r="BF16" i="24" s="1"/>
  <c r="BF22" i="24" l="1"/>
  <c r="BF24" i="24"/>
  <c r="DY7" i="23"/>
  <c r="DX7" i="23"/>
  <c r="DW7" i="23"/>
  <c r="BE21" i="24"/>
  <c r="BE12" i="24"/>
  <c r="BE13" i="24" s="1"/>
  <c r="BE16" i="24" s="1"/>
  <c r="BE22" i="24" l="1"/>
  <c r="BE24" i="24"/>
  <c r="A37" i="22"/>
  <c r="Y7" i="22" l="1"/>
  <c r="Y31" i="22" s="1"/>
  <c r="Z7" i="22"/>
  <c r="Z31" i="22" s="1"/>
  <c r="AA7" i="22"/>
  <c r="AA31" i="22" s="1"/>
  <c r="A36" i="24" l="1"/>
  <c r="A35" i="24"/>
  <c r="A24" i="23" l="1"/>
  <c r="F24" i="23"/>
  <c r="I24" i="23"/>
  <c r="L24" i="23"/>
  <c r="O24" i="23"/>
  <c r="R24" i="23"/>
  <c r="U24" i="23"/>
  <c r="X24" i="23"/>
  <c r="AA24" i="23"/>
  <c r="AD24" i="23"/>
  <c r="AG24" i="23"/>
  <c r="AJ24" i="23"/>
  <c r="AM24" i="23"/>
  <c r="AP24" i="23"/>
  <c r="AS24" i="23"/>
  <c r="AV24" i="23"/>
  <c r="AY24" i="23"/>
  <c r="BB24" i="23"/>
  <c r="BE24" i="23"/>
  <c r="BH24" i="23"/>
  <c r="BK24" i="23"/>
  <c r="BN24" i="23"/>
  <c r="BQ24" i="23"/>
  <c r="BT24" i="23"/>
  <c r="BW24" i="23"/>
  <c r="BZ24" i="23"/>
  <c r="CC24" i="23"/>
  <c r="CF24" i="23"/>
  <c r="CI24" i="23"/>
  <c r="DV7" i="23"/>
  <c r="DU7" i="23"/>
  <c r="DT7" i="23"/>
  <c r="BD21" i="24"/>
  <c r="BD22" i="24" l="1"/>
  <c r="BD24" i="24"/>
  <c r="BD12" i="24"/>
  <c r="BD13" i="24" l="1"/>
  <c r="G18" i="24"/>
  <c r="G21" i="24" s="1"/>
  <c r="G22" i="24" s="1"/>
  <c r="F18" i="24"/>
  <c r="F21" i="24" s="1"/>
  <c r="F22" i="24" s="1"/>
  <c r="E18" i="24"/>
  <c r="E21" i="24" s="1"/>
  <c r="E22" i="24" s="1"/>
  <c r="D18" i="24"/>
  <c r="D21" i="24" s="1"/>
  <c r="D22" i="24" s="1"/>
  <c r="K18" i="24"/>
  <c r="K21" i="24" s="1"/>
  <c r="K22" i="24" s="1"/>
  <c r="J18" i="24"/>
  <c r="J21" i="24" s="1"/>
  <c r="J22" i="24" s="1"/>
  <c r="I18" i="24"/>
  <c r="I21" i="24" s="1"/>
  <c r="I22" i="24" s="1"/>
  <c r="H18" i="24"/>
  <c r="H21" i="24" s="1"/>
  <c r="H22" i="24" s="1"/>
  <c r="O18" i="24"/>
  <c r="O21" i="24" s="1"/>
  <c r="O22" i="24" s="1"/>
  <c r="N18" i="24"/>
  <c r="N21" i="24" s="1"/>
  <c r="N22" i="24" s="1"/>
  <c r="M18" i="24"/>
  <c r="M21" i="24" s="1"/>
  <c r="M22" i="24" s="1"/>
  <c r="L18" i="24"/>
  <c r="L21" i="24" s="1"/>
  <c r="L22" i="24" s="1"/>
  <c r="BD16" i="24" l="1"/>
  <c r="Q18" i="24"/>
  <c r="Q21" i="24" s="1"/>
  <c r="Q22" i="24" s="1"/>
  <c r="R18" i="24"/>
  <c r="R21" i="24" s="1"/>
  <c r="R22" i="24" s="1"/>
  <c r="S18" i="24"/>
  <c r="S21" i="24" s="1"/>
  <c r="S22" i="24" s="1"/>
  <c r="T18" i="24"/>
  <c r="T21" i="24" s="1"/>
  <c r="T22" i="24" s="1"/>
  <c r="U18" i="24"/>
  <c r="U21" i="24" s="1"/>
  <c r="U22" i="24" s="1"/>
  <c r="V18" i="24"/>
  <c r="V21" i="24" s="1"/>
  <c r="V22" i="24" s="1"/>
  <c r="W18" i="24"/>
  <c r="W21" i="24" s="1"/>
  <c r="W22" i="24" s="1"/>
  <c r="X18" i="24"/>
  <c r="X21" i="24" s="1"/>
  <c r="X22" i="24" s="1"/>
  <c r="Y18" i="24"/>
  <c r="Y21" i="24" s="1"/>
  <c r="Y22" i="24" s="1"/>
  <c r="Z18" i="24"/>
  <c r="Z21" i="24" s="1"/>
  <c r="Z22" i="24" s="1"/>
  <c r="AA18" i="24"/>
  <c r="AA21" i="24" s="1"/>
  <c r="AA22" i="24" s="1"/>
  <c r="AB18" i="24"/>
  <c r="AB21" i="24" s="1"/>
  <c r="AB22" i="24" s="1"/>
  <c r="AC18" i="24"/>
  <c r="AC21" i="24" s="1"/>
  <c r="AC22" i="24" s="1"/>
  <c r="AD18" i="24"/>
  <c r="AD21" i="24" s="1"/>
  <c r="AD22" i="24" s="1"/>
  <c r="AE18" i="24"/>
  <c r="AE21" i="24" s="1"/>
  <c r="AE22" i="24" s="1"/>
  <c r="P18" i="24"/>
  <c r="P21" i="24" s="1"/>
  <c r="P22" i="24" s="1"/>
  <c r="BC21" i="24" l="1"/>
  <c r="BC18" i="24" s="1"/>
  <c r="BC24" i="24" s="1"/>
  <c r="BB21" i="24"/>
  <c r="BB18" i="24" s="1"/>
  <c r="BB24" i="24" s="1"/>
  <c r="BA21" i="24"/>
  <c r="BA18" i="24" s="1"/>
  <c r="BA24" i="24" s="1"/>
  <c r="AZ21" i="24"/>
  <c r="AY21" i="24"/>
  <c r="AY18" i="24" s="1"/>
  <c r="AX21" i="24"/>
  <c r="AX18" i="24" s="1"/>
  <c r="AW21" i="24"/>
  <c r="AW18" i="24" s="1"/>
  <c r="AV21" i="24"/>
  <c r="AV18" i="24" s="1"/>
  <c r="AU21" i="24"/>
  <c r="AU18" i="24" s="1"/>
  <c r="AT21" i="24"/>
  <c r="AT18" i="24" s="1"/>
  <c r="AS21" i="24"/>
  <c r="AS18" i="24" s="1"/>
  <c r="AR21" i="24"/>
  <c r="AR18" i="24" s="1"/>
  <c r="AQ21" i="24"/>
  <c r="AQ18" i="24" s="1"/>
  <c r="AP21" i="24"/>
  <c r="AP18" i="24" s="1"/>
  <c r="AO21" i="24"/>
  <c r="AO18" i="24" s="1"/>
  <c r="AN21" i="24"/>
  <c r="AN18" i="24" s="1"/>
  <c r="AM21" i="24"/>
  <c r="AM18" i="24" s="1"/>
  <c r="AL21" i="24"/>
  <c r="AL18" i="24" s="1"/>
  <c r="AK21" i="24"/>
  <c r="AK18" i="24" s="1"/>
  <c r="AJ21" i="24"/>
  <c r="AJ18" i="24" s="1"/>
  <c r="AI21" i="24"/>
  <c r="AI18" i="24" s="1"/>
  <c r="AH21" i="24"/>
  <c r="AH18" i="24" s="1"/>
  <c r="AG21" i="24"/>
  <c r="AG18" i="24" s="1"/>
  <c r="AF21" i="24"/>
  <c r="AF18" i="24" s="1"/>
  <c r="AZ18" i="24" l="1"/>
  <c r="A22" i="24"/>
  <c r="A24" i="24"/>
  <c r="A17" i="24"/>
  <c r="A18" i="24"/>
  <c r="A19" i="24"/>
  <c r="A20" i="24"/>
  <c r="A21" i="24"/>
  <c r="AZ24" i="24" l="1"/>
  <c r="DS7" i="23"/>
  <c r="DR7" i="23"/>
  <c r="DQ7" i="23"/>
  <c r="BC16" i="24"/>
  <c r="BC12" i="24"/>
  <c r="A13" i="23" l="1"/>
  <c r="BB16" i="24" l="1"/>
  <c r="DP7" i="23" l="1"/>
  <c r="DO7" i="23"/>
  <c r="DN7" i="23"/>
  <c r="BB12" i="24" l="1"/>
  <c r="DM7" i="23" l="1"/>
  <c r="DL7" i="23"/>
  <c r="DK7" i="23"/>
  <c r="BA16" i="24" l="1"/>
  <c r="AZ16" i="24"/>
  <c r="BA12" i="24"/>
  <c r="AZ12" i="24"/>
  <c r="A23" i="24" l="1"/>
  <c r="A4" i="24" l="1"/>
  <c r="DJ7" i="23" l="1"/>
  <c r="DI7" i="23"/>
  <c r="DH7" i="23"/>
  <c r="X7" i="22" l="1"/>
  <c r="X31" i="22" s="1"/>
  <c r="A19" i="22" l="1"/>
  <c r="DG7" i="23" l="1"/>
  <c r="DF7" i="23"/>
  <c r="DE7" i="23"/>
  <c r="W7" i="22" l="1"/>
  <c r="W31" i="22" s="1"/>
  <c r="DD7" i="23" l="1"/>
  <c r="DC7" i="23"/>
  <c r="DB7" i="23"/>
  <c r="V7" i="22" l="1"/>
  <c r="V31" i="22" s="1"/>
  <c r="A27" i="22" l="1"/>
  <c r="DA7" i="23" l="1"/>
  <c r="CZ7" i="23"/>
  <c r="CY7" i="23"/>
  <c r="CX7" i="23"/>
  <c r="CW7" i="23"/>
  <c r="CV7" i="23"/>
  <c r="CU7" i="23"/>
  <c r="CT7" i="23"/>
  <c r="CS7" i="23"/>
  <c r="CR7" i="23"/>
  <c r="CQ7" i="23"/>
  <c r="CP7" i="23"/>
  <c r="CO7" i="23"/>
  <c r="CN7" i="23"/>
  <c r="CM7" i="23"/>
  <c r="CJ7" i="23"/>
  <c r="U7" i="22" l="1"/>
  <c r="U31" i="22" s="1"/>
  <c r="T7" i="22" l="1"/>
  <c r="T31" i="22" s="1"/>
  <c r="CU36" i="23" l="1"/>
  <c r="CU38" i="23"/>
  <c r="A28" i="22"/>
  <c r="A30" i="22"/>
  <c r="S7" i="22" l="1"/>
  <c r="S31" i="22" s="1"/>
  <c r="CR38" i="23"/>
  <c r="CR36" i="23"/>
  <c r="CR35" i="23"/>
  <c r="CO38" i="23"/>
  <c r="CO35" i="23"/>
  <c r="CO36" i="23"/>
  <c r="CL36" i="23"/>
  <c r="CL35" i="23"/>
  <c r="CL38" i="23"/>
  <c r="R7" i="22" l="1"/>
  <c r="R31" i="22" s="1"/>
  <c r="A1" i="23"/>
  <c r="A15" i="22" l="1"/>
  <c r="A29" i="23" l="1"/>
  <c r="F29" i="23"/>
  <c r="I29" i="23"/>
  <c r="L29" i="23"/>
  <c r="O29" i="23"/>
  <c r="R29" i="23"/>
  <c r="U29" i="23"/>
  <c r="AA29" i="23"/>
  <c r="AD29" i="23"/>
  <c r="AG29" i="23"/>
  <c r="AJ29" i="23"/>
  <c r="AM29" i="23"/>
  <c r="AP29" i="23"/>
  <c r="AS29" i="23"/>
  <c r="AV29" i="23"/>
  <c r="AY29" i="23"/>
  <c r="BB29" i="23"/>
  <c r="BE29" i="23"/>
  <c r="BH29" i="23"/>
  <c r="BK29" i="23"/>
  <c r="BN29" i="23"/>
  <c r="BQ29" i="23"/>
  <c r="BT29" i="23"/>
  <c r="BW29" i="23"/>
  <c r="BZ29" i="23"/>
  <c r="CC29" i="23"/>
  <c r="CF29" i="23"/>
  <c r="CI29" i="23"/>
  <c r="Q7" i="22" l="1"/>
  <c r="Q31" i="22" s="1"/>
  <c r="CL7" i="23"/>
  <c r="CK7" i="23"/>
  <c r="P7" i="22" l="1"/>
  <c r="P31" i="22" s="1"/>
  <c r="A1" i="24"/>
  <c r="A3" i="24" l="1"/>
  <c r="A3" i="22"/>
  <c r="A2" i="22"/>
  <c r="A10" i="22" l="1"/>
  <c r="A5" i="24" l="1"/>
  <c r="A38" i="24" l="1"/>
  <c r="A37" i="24"/>
  <c r="A34" i="24"/>
  <c r="A33" i="24"/>
  <c r="A32" i="24"/>
  <c r="A31" i="24"/>
  <c r="A25" i="24"/>
  <c r="A7" i="24"/>
  <c r="A15" i="24"/>
  <c r="A16" i="24"/>
  <c r="A14" i="24"/>
  <c r="A13" i="24"/>
  <c r="A12" i="24"/>
  <c r="A10" i="24"/>
  <c r="A11" i="24"/>
  <c r="A9" i="24"/>
  <c r="A8" i="24"/>
  <c r="O7" i="22" l="1"/>
  <c r="O31" i="22" s="1"/>
  <c r="A21" i="22"/>
  <c r="A31" i="22" l="1"/>
  <c r="A32" i="22"/>
  <c r="A33" i="22"/>
  <c r="A29" i="22" l="1"/>
  <c r="CI34" i="23" l="1"/>
  <c r="CI35" i="23"/>
  <c r="CI33" i="23"/>
  <c r="CI28" i="23"/>
  <c r="CI17" i="23"/>
  <c r="CI32" i="23"/>
  <c r="CI27" i="23"/>
  <c r="CI30" i="23"/>
  <c r="CI19" i="23"/>
  <c r="CI15" i="23"/>
  <c r="CI31" i="23"/>
  <c r="CI36" i="23"/>
  <c r="CI25" i="23"/>
  <c r="CI23" i="23"/>
  <c r="CI37" i="23"/>
  <c r="CI16" i="23"/>
  <c r="CI21" i="23"/>
  <c r="CI26" i="23"/>
  <c r="CI20" i="23"/>
  <c r="CI14" i="23"/>
  <c r="CI18" i="23"/>
  <c r="CI11" i="23"/>
  <c r="CI9" i="23"/>
  <c r="CI38" i="23"/>
  <c r="CI8" i="23"/>
  <c r="CF34" i="23"/>
  <c r="CF35" i="23"/>
  <c r="CF33" i="23"/>
  <c r="CF28" i="23"/>
  <c r="CF17" i="23"/>
  <c r="CF32" i="23"/>
  <c r="CF27" i="23"/>
  <c r="CF30" i="23"/>
  <c r="CF19" i="23"/>
  <c r="CF15" i="23"/>
  <c r="CF31" i="23"/>
  <c r="CF36" i="23"/>
  <c r="CF25" i="23"/>
  <c r="CF23" i="23"/>
  <c r="CF37" i="23"/>
  <c r="CF16" i="23"/>
  <c r="CF21" i="23"/>
  <c r="CF26" i="23"/>
  <c r="CF20" i="23"/>
  <c r="CF14" i="23"/>
  <c r="CF18" i="23"/>
  <c r="CF11" i="23"/>
  <c r="CF9" i="23"/>
  <c r="CF38" i="23"/>
  <c r="CF8" i="23"/>
  <c r="CC34" i="23"/>
  <c r="CC35" i="23"/>
  <c r="CC33" i="23"/>
  <c r="CC28" i="23"/>
  <c r="CC17" i="23"/>
  <c r="CC32" i="23"/>
  <c r="CC27" i="23"/>
  <c r="CC30" i="23"/>
  <c r="CC19" i="23"/>
  <c r="CC15" i="23"/>
  <c r="CC31" i="23"/>
  <c r="CC36" i="23"/>
  <c r="CC25" i="23"/>
  <c r="CC23" i="23"/>
  <c r="CC37" i="23"/>
  <c r="CC16" i="23"/>
  <c r="CC21" i="23"/>
  <c r="CC26" i="23"/>
  <c r="CC20" i="23"/>
  <c r="CC14" i="23"/>
  <c r="CC18" i="23"/>
  <c r="CC11" i="23"/>
  <c r="CC9" i="23"/>
  <c r="CC38" i="23"/>
  <c r="CC8" i="23"/>
  <c r="BZ34" i="23"/>
  <c r="BZ35" i="23"/>
  <c r="BZ33" i="23"/>
  <c r="BZ28" i="23"/>
  <c r="BZ17" i="23"/>
  <c r="BZ32" i="23"/>
  <c r="BZ27" i="23"/>
  <c r="BZ30" i="23"/>
  <c r="BZ19" i="23"/>
  <c r="BZ15" i="23"/>
  <c r="BZ31" i="23"/>
  <c r="BZ36" i="23"/>
  <c r="BZ25" i="23"/>
  <c r="BZ23" i="23"/>
  <c r="BZ37" i="23"/>
  <c r="BZ16" i="23"/>
  <c r="BZ21" i="23"/>
  <c r="BZ26" i="23"/>
  <c r="BZ20" i="23"/>
  <c r="BZ14" i="23"/>
  <c r="BZ18" i="23"/>
  <c r="BZ11" i="23"/>
  <c r="BZ9" i="23"/>
  <c r="BZ38" i="23"/>
  <c r="BZ8" i="23"/>
  <c r="BW34" i="23" l="1"/>
  <c r="BW35" i="23"/>
  <c r="BW33" i="23"/>
  <c r="BW28" i="23"/>
  <c r="BW17" i="23"/>
  <c r="BW32" i="23"/>
  <c r="BW27" i="23"/>
  <c r="BW30" i="23"/>
  <c r="BW19" i="23"/>
  <c r="BW15" i="23"/>
  <c r="BW31" i="23"/>
  <c r="BW36" i="23"/>
  <c r="BW25" i="23"/>
  <c r="BW23" i="23"/>
  <c r="BW37" i="23"/>
  <c r="BW16" i="23"/>
  <c r="BW21" i="23"/>
  <c r="BW26" i="23"/>
  <c r="BW20" i="23"/>
  <c r="BW14" i="23"/>
  <c r="BW18" i="23"/>
  <c r="BW11" i="23"/>
  <c r="BW9" i="23"/>
  <c r="BW38" i="23"/>
  <c r="BW8" i="23"/>
  <c r="BT34" i="23"/>
  <c r="BT35" i="23"/>
  <c r="BT33" i="23"/>
  <c r="BT28" i="23"/>
  <c r="BT17" i="23"/>
  <c r="BT32" i="23"/>
  <c r="BT27" i="23"/>
  <c r="BT30" i="23"/>
  <c r="BT19" i="23"/>
  <c r="BT15" i="23"/>
  <c r="BT31" i="23"/>
  <c r="BT36" i="23"/>
  <c r="BT25" i="23"/>
  <c r="BT23" i="23"/>
  <c r="BT37" i="23"/>
  <c r="BT16" i="23"/>
  <c r="BT21" i="23"/>
  <c r="BT26" i="23"/>
  <c r="BT20" i="23"/>
  <c r="BT14" i="23"/>
  <c r="BT18" i="23"/>
  <c r="BT11" i="23"/>
  <c r="BT9" i="23"/>
  <c r="BT38" i="23"/>
  <c r="BT8" i="23"/>
  <c r="BQ34" i="23"/>
  <c r="BQ35" i="23"/>
  <c r="BQ33" i="23"/>
  <c r="BQ28" i="23"/>
  <c r="BQ17" i="23"/>
  <c r="BQ32" i="23"/>
  <c r="BQ27" i="23"/>
  <c r="BQ30" i="23"/>
  <c r="BQ19" i="23"/>
  <c r="BQ15" i="23"/>
  <c r="BQ31" i="23"/>
  <c r="BQ36" i="23"/>
  <c r="BQ25" i="23"/>
  <c r="BQ23" i="23"/>
  <c r="BQ37" i="23"/>
  <c r="BQ16" i="23"/>
  <c r="BQ21" i="23"/>
  <c r="BQ26" i="23"/>
  <c r="BQ20" i="23"/>
  <c r="BQ14" i="23"/>
  <c r="BQ18" i="23"/>
  <c r="BQ11" i="23"/>
  <c r="BQ9" i="23"/>
  <c r="BQ38" i="23"/>
  <c r="BQ8" i="23"/>
  <c r="BN8" i="23"/>
  <c r="BN38" i="23"/>
  <c r="BN9" i="23"/>
  <c r="BN11" i="23"/>
  <c r="BN18" i="23"/>
  <c r="BN14" i="23"/>
  <c r="BN20" i="23"/>
  <c r="BN26" i="23"/>
  <c r="BN21" i="23"/>
  <c r="BN16" i="23"/>
  <c r="BN37" i="23"/>
  <c r="BN23" i="23"/>
  <c r="BN25" i="23"/>
  <c r="BN36" i="23"/>
  <c r="BN31" i="23"/>
  <c r="BN15" i="23"/>
  <c r="BN19" i="23"/>
  <c r="BN30" i="23"/>
  <c r="BN27" i="23"/>
  <c r="BN32" i="23"/>
  <c r="BN17" i="23"/>
  <c r="BN28" i="23"/>
  <c r="BN33" i="23"/>
  <c r="BN35" i="23"/>
  <c r="BN34" i="23"/>
  <c r="A34" i="23"/>
  <c r="BK35" i="23"/>
  <c r="BH35" i="23"/>
  <c r="BE35" i="23"/>
  <c r="BB35" i="23"/>
  <c r="AY35" i="23"/>
  <c r="AV35" i="23"/>
  <c r="AS35" i="23"/>
  <c r="AP35" i="23"/>
  <c r="AM35" i="23"/>
  <c r="AJ35" i="23"/>
  <c r="AG35" i="23"/>
  <c r="AD35" i="23"/>
  <c r="AA35" i="23"/>
  <c r="X35" i="23"/>
  <c r="U35" i="23"/>
  <c r="R35" i="23"/>
  <c r="O35" i="23"/>
  <c r="L35" i="23"/>
  <c r="I35" i="23"/>
  <c r="F35" i="23"/>
  <c r="A35" i="23"/>
  <c r="BK33" i="23"/>
  <c r="BH33" i="23"/>
  <c r="BE33" i="23"/>
  <c r="BB33" i="23"/>
  <c r="AY33" i="23"/>
  <c r="AV33" i="23"/>
  <c r="AS33" i="23"/>
  <c r="AP33" i="23"/>
  <c r="AM33" i="23"/>
  <c r="AJ33" i="23"/>
  <c r="AG33" i="23"/>
  <c r="AD33" i="23"/>
  <c r="AA33" i="23"/>
  <c r="X33" i="23"/>
  <c r="U33" i="23"/>
  <c r="R33" i="23"/>
  <c r="O33" i="23"/>
  <c r="L33" i="23"/>
  <c r="I33" i="23"/>
  <c r="F33" i="23"/>
  <c r="A33" i="23"/>
  <c r="BK28" i="23"/>
  <c r="BH28" i="23"/>
  <c r="BE28" i="23"/>
  <c r="BB28" i="23"/>
  <c r="AY28" i="23"/>
  <c r="AV28" i="23"/>
  <c r="AS28" i="23"/>
  <c r="AP28" i="23"/>
  <c r="AM28" i="23"/>
  <c r="AJ28" i="23"/>
  <c r="AG28" i="23"/>
  <c r="AD28" i="23"/>
  <c r="AA28" i="23"/>
  <c r="X28" i="23"/>
  <c r="U28" i="23"/>
  <c r="R28" i="23"/>
  <c r="O28" i="23"/>
  <c r="L28" i="23"/>
  <c r="I28" i="23"/>
  <c r="F28" i="23"/>
  <c r="A28" i="23"/>
  <c r="BK17" i="23"/>
  <c r="BH17" i="23"/>
  <c r="BE17" i="23"/>
  <c r="BB17" i="23"/>
  <c r="AY17" i="23"/>
  <c r="AV17" i="23"/>
  <c r="AS17" i="23"/>
  <c r="AP17" i="23"/>
  <c r="AM17" i="23"/>
  <c r="AJ17" i="23"/>
  <c r="AG17" i="23"/>
  <c r="AD17" i="23"/>
  <c r="AA17" i="23"/>
  <c r="X17" i="23"/>
  <c r="U17" i="23"/>
  <c r="R17" i="23"/>
  <c r="O17" i="23"/>
  <c r="L17" i="23"/>
  <c r="I17" i="23"/>
  <c r="F17" i="23"/>
  <c r="A17" i="23"/>
  <c r="BK32" i="23"/>
  <c r="BH32" i="23"/>
  <c r="BE32" i="23"/>
  <c r="BB32" i="23"/>
  <c r="AY32" i="23"/>
  <c r="AV32" i="23"/>
  <c r="AS32" i="23"/>
  <c r="AP32" i="23"/>
  <c r="AM32" i="23"/>
  <c r="AJ32" i="23"/>
  <c r="AG32" i="23"/>
  <c r="AD32" i="23"/>
  <c r="AA32" i="23"/>
  <c r="X32" i="23"/>
  <c r="U32" i="23"/>
  <c r="R32" i="23"/>
  <c r="O32" i="23"/>
  <c r="L32" i="23"/>
  <c r="I32" i="23"/>
  <c r="F32" i="23"/>
  <c r="A32" i="23"/>
  <c r="BK27" i="23"/>
  <c r="BH27" i="23"/>
  <c r="BE27" i="23"/>
  <c r="BB27" i="23"/>
  <c r="AY27" i="23"/>
  <c r="AV27" i="23"/>
  <c r="AS27" i="23"/>
  <c r="AP27" i="23"/>
  <c r="AM27" i="23"/>
  <c r="AJ27" i="23"/>
  <c r="AG27" i="23"/>
  <c r="AD27" i="23"/>
  <c r="AA27" i="23"/>
  <c r="X27" i="23"/>
  <c r="U27" i="23"/>
  <c r="R27" i="23"/>
  <c r="O27" i="23"/>
  <c r="L27" i="23"/>
  <c r="I27" i="23"/>
  <c r="F27" i="23"/>
  <c r="A27" i="23"/>
  <c r="A30" i="23"/>
  <c r="BK19" i="23"/>
  <c r="BH19" i="23"/>
  <c r="BE19" i="23"/>
  <c r="BB19" i="23"/>
  <c r="AY19" i="23"/>
  <c r="AV19" i="23"/>
  <c r="AS19" i="23"/>
  <c r="AP19" i="23"/>
  <c r="AM19" i="23"/>
  <c r="AJ19" i="23"/>
  <c r="AG19" i="23"/>
  <c r="AD19" i="23"/>
  <c r="AA19" i="23"/>
  <c r="X19" i="23"/>
  <c r="U19" i="23"/>
  <c r="R19" i="23"/>
  <c r="O19" i="23"/>
  <c r="L19" i="23"/>
  <c r="I19" i="23"/>
  <c r="F19" i="23"/>
  <c r="A19" i="23"/>
  <c r="BK15" i="23"/>
  <c r="BH15" i="23"/>
  <c r="BE15" i="23"/>
  <c r="BB15" i="23"/>
  <c r="AY15" i="23"/>
  <c r="AV15" i="23"/>
  <c r="AS15" i="23"/>
  <c r="AP15" i="23"/>
  <c r="AM15" i="23"/>
  <c r="AJ15" i="23"/>
  <c r="AG15" i="23"/>
  <c r="AD15" i="23"/>
  <c r="AA15" i="23"/>
  <c r="X15" i="23"/>
  <c r="U15" i="23"/>
  <c r="R15" i="23"/>
  <c r="O15" i="23"/>
  <c r="L15" i="23"/>
  <c r="I15" i="23"/>
  <c r="F15" i="23"/>
  <c r="A15" i="23"/>
  <c r="BK31" i="23"/>
  <c r="BH31" i="23"/>
  <c r="BE31" i="23"/>
  <c r="BB31" i="23"/>
  <c r="AY31" i="23"/>
  <c r="AV31" i="23"/>
  <c r="AS31" i="23"/>
  <c r="AP31" i="23"/>
  <c r="AM31" i="23"/>
  <c r="AJ31" i="23"/>
  <c r="AG31" i="23"/>
  <c r="AD31" i="23"/>
  <c r="AA31" i="23"/>
  <c r="X31" i="23"/>
  <c r="U31" i="23"/>
  <c r="R31" i="23"/>
  <c r="O31" i="23"/>
  <c r="L31" i="23"/>
  <c r="I31" i="23"/>
  <c r="F31" i="23"/>
  <c r="A31" i="23"/>
  <c r="BK36" i="23"/>
  <c r="BH36" i="23"/>
  <c r="BE36" i="23"/>
  <c r="BB36" i="23"/>
  <c r="AY36" i="23"/>
  <c r="AV36" i="23"/>
  <c r="AS36" i="23"/>
  <c r="AP36" i="23"/>
  <c r="AM36" i="23"/>
  <c r="AJ36" i="23"/>
  <c r="AG36" i="23"/>
  <c r="AD36" i="23"/>
  <c r="AA36" i="23"/>
  <c r="X36" i="23"/>
  <c r="U36" i="23"/>
  <c r="R36" i="23"/>
  <c r="O36" i="23"/>
  <c r="L36" i="23"/>
  <c r="I36" i="23"/>
  <c r="F36" i="23"/>
  <c r="A36" i="23"/>
  <c r="BK25" i="23"/>
  <c r="BH25" i="23"/>
  <c r="BE25" i="23"/>
  <c r="BB25" i="23"/>
  <c r="AY25" i="23"/>
  <c r="AV25" i="23"/>
  <c r="AS25" i="23"/>
  <c r="AP25" i="23"/>
  <c r="AM25" i="23"/>
  <c r="AJ25" i="23"/>
  <c r="AG25" i="23"/>
  <c r="AD25" i="23"/>
  <c r="AA25" i="23"/>
  <c r="X25" i="23"/>
  <c r="U25" i="23"/>
  <c r="R25" i="23"/>
  <c r="O25" i="23"/>
  <c r="L25" i="23"/>
  <c r="I25" i="23"/>
  <c r="F25" i="23"/>
  <c r="A25" i="23"/>
  <c r="BK23" i="23"/>
  <c r="BH23" i="23"/>
  <c r="BE23" i="23"/>
  <c r="BB23" i="23"/>
  <c r="AY23" i="23"/>
  <c r="AV23" i="23"/>
  <c r="AS23" i="23"/>
  <c r="AP23" i="23"/>
  <c r="AM23" i="23"/>
  <c r="AJ23" i="23"/>
  <c r="AG23" i="23"/>
  <c r="AD23" i="23"/>
  <c r="AA23" i="23"/>
  <c r="X23" i="23"/>
  <c r="U23" i="23"/>
  <c r="R23" i="23"/>
  <c r="O23" i="23"/>
  <c r="L23" i="23"/>
  <c r="I23" i="23"/>
  <c r="F23" i="23"/>
  <c r="A23" i="23"/>
  <c r="BK37" i="23"/>
  <c r="BH37" i="23"/>
  <c r="BE37" i="23"/>
  <c r="BB37" i="23"/>
  <c r="AY37" i="23"/>
  <c r="AV37" i="23"/>
  <c r="AS37" i="23"/>
  <c r="AP37" i="23"/>
  <c r="AM37" i="23"/>
  <c r="AJ37" i="23"/>
  <c r="AG37" i="23"/>
  <c r="AD37" i="23"/>
  <c r="AA37" i="23"/>
  <c r="X37" i="23"/>
  <c r="U37" i="23"/>
  <c r="R37" i="23"/>
  <c r="O37" i="23"/>
  <c r="L37" i="23"/>
  <c r="I37" i="23"/>
  <c r="F37" i="23"/>
  <c r="A37" i="23"/>
  <c r="BK16" i="23"/>
  <c r="BH16" i="23"/>
  <c r="BE16" i="23"/>
  <c r="BB16" i="23"/>
  <c r="AY16" i="23"/>
  <c r="AV16" i="23"/>
  <c r="AS16" i="23"/>
  <c r="AP16" i="23"/>
  <c r="AM16" i="23"/>
  <c r="AJ16" i="23"/>
  <c r="AG16" i="23"/>
  <c r="AD16" i="23"/>
  <c r="AA16" i="23"/>
  <c r="X16" i="23"/>
  <c r="U16" i="23"/>
  <c r="R16" i="23"/>
  <c r="O16" i="23"/>
  <c r="L16" i="23"/>
  <c r="I16" i="23"/>
  <c r="F16" i="23"/>
  <c r="A16" i="23"/>
  <c r="BK21" i="23"/>
  <c r="BH21" i="23"/>
  <c r="BE21" i="23"/>
  <c r="BB21" i="23"/>
  <c r="AY21" i="23"/>
  <c r="AV21" i="23"/>
  <c r="AS21" i="23"/>
  <c r="AP21" i="23"/>
  <c r="AM21" i="23"/>
  <c r="AJ21" i="23"/>
  <c r="AG21" i="23"/>
  <c r="AD21" i="23"/>
  <c r="AA21" i="23"/>
  <c r="X21" i="23"/>
  <c r="U21" i="23"/>
  <c r="R21" i="23"/>
  <c r="O21" i="23"/>
  <c r="L21" i="23"/>
  <c r="I21" i="23"/>
  <c r="F21" i="23"/>
  <c r="A21" i="23"/>
  <c r="BK26" i="23"/>
  <c r="BH26" i="23"/>
  <c r="BE26" i="23"/>
  <c r="BB26" i="23"/>
  <c r="AY26" i="23"/>
  <c r="AV26" i="23"/>
  <c r="AS26" i="23"/>
  <c r="AP26" i="23"/>
  <c r="AM26" i="23"/>
  <c r="AJ26" i="23"/>
  <c r="AG26" i="23"/>
  <c r="AD26" i="23"/>
  <c r="AA26" i="23"/>
  <c r="X26" i="23"/>
  <c r="U26" i="23"/>
  <c r="R26" i="23"/>
  <c r="O26" i="23"/>
  <c r="L26" i="23"/>
  <c r="I26" i="23"/>
  <c r="F26" i="23"/>
  <c r="A26" i="23"/>
  <c r="BK20" i="23"/>
  <c r="BH20" i="23"/>
  <c r="BE20" i="23"/>
  <c r="BB20" i="23"/>
  <c r="AY20" i="23"/>
  <c r="AV20" i="23"/>
  <c r="AS20" i="23"/>
  <c r="AP20" i="23"/>
  <c r="AM20" i="23"/>
  <c r="AJ20" i="23"/>
  <c r="AG20" i="23"/>
  <c r="AD20" i="23"/>
  <c r="AA20" i="23"/>
  <c r="X20" i="23"/>
  <c r="U20" i="23"/>
  <c r="R20" i="23"/>
  <c r="O20" i="23"/>
  <c r="L20" i="23"/>
  <c r="I20" i="23"/>
  <c r="F20" i="23"/>
  <c r="A20" i="23"/>
  <c r="BK14" i="23"/>
  <c r="BH14" i="23"/>
  <c r="BE14" i="23"/>
  <c r="BB14" i="23"/>
  <c r="AY14" i="23"/>
  <c r="AV14" i="23"/>
  <c r="AS14" i="23"/>
  <c r="AP14" i="23"/>
  <c r="AM14" i="23"/>
  <c r="AJ14" i="23"/>
  <c r="AG14" i="23"/>
  <c r="AD14" i="23"/>
  <c r="AA14" i="23"/>
  <c r="X14" i="23"/>
  <c r="U14" i="23"/>
  <c r="R14" i="23"/>
  <c r="O14" i="23"/>
  <c r="L14" i="23"/>
  <c r="I14" i="23"/>
  <c r="F14" i="23"/>
  <c r="A14" i="23"/>
  <c r="BK18" i="23"/>
  <c r="BH18" i="23"/>
  <c r="BE18" i="23"/>
  <c r="BB18" i="23"/>
  <c r="AY18" i="23"/>
  <c r="AV18" i="23"/>
  <c r="AS18" i="23"/>
  <c r="AP18" i="23"/>
  <c r="AM18" i="23"/>
  <c r="AJ18" i="23"/>
  <c r="AG18" i="23"/>
  <c r="AD18" i="23"/>
  <c r="AA18" i="23"/>
  <c r="X18" i="23"/>
  <c r="U18" i="23"/>
  <c r="R18" i="23"/>
  <c r="O18" i="23"/>
  <c r="L18" i="23"/>
  <c r="I18" i="23"/>
  <c r="F18" i="23"/>
  <c r="A18" i="23"/>
  <c r="BK11" i="23"/>
  <c r="BH11" i="23"/>
  <c r="BE11" i="23"/>
  <c r="BB11" i="23"/>
  <c r="AY11" i="23"/>
  <c r="AV11" i="23"/>
  <c r="AS11" i="23"/>
  <c r="AP11" i="23"/>
  <c r="AM11" i="23"/>
  <c r="AJ11" i="23"/>
  <c r="AG11" i="23"/>
  <c r="AD11" i="23"/>
  <c r="AA11" i="23"/>
  <c r="X11" i="23"/>
  <c r="U11" i="23"/>
  <c r="R11" i="23"/>
  <c r="O11" i="23"/>
  <c r="L11" i="23"/>
  <c r="I11" i="23"/>
  <c r="F11" i="23"/>
  <c r="A11" i="23"/>
  <c r="BK9" i="23"/>
  <c r="BH9" i="23"/>
  <c r="BE9" i="23"/>
  <c r="BB9" i="23"/>
  <c r="AY9" i="23"/>
  <c r="AV9" i="23"/>
  <c r="AS9" i="23"/>
  <c r="AP9" i="23"/>
  <c r="AM9" i="23"/>
  <c r="AJ9" i="23"/>
  <c r="AG9" i="23"/>
  <c r="AD9" i="23"/>
  <c r="AA9" i="23"/>
  <c r="X9" i="23"/>
  <c r="U9" i="23"/>
  <c r="R9" i="23"/>
  <c r="O9" i="23"/>
  <c r="L9" i="23"/>
  <c r="I9" i="23"/>
  <c r="F9" i="23"/>
  <c r="A9" i="23"/>
  <c r="BK38" i="23"/>
  <c r="BH38" i="23"/>
  <c r="BE38" i="23"/>
  <c r="BB38" i="23"/>
  <c r="AY38" i="23"/>
  <c r="AV38" i="23"/>
  <c r="AS38" i="23"/>
  <c r="AP38" i="23"/>
  <c r="AM38" i="23"/>
  <c r="AJ38" i="23"/>
  <c r="AG38" i="23"/>
  <c r="AD38" i="23"/>
  <c r="AA38" i="23"/>
  <c r="X38" i="23"/>
  <c r="U38" i="23"/>
  <c r="R38" i="23"/>
  <c r="O38" i="23"/>
  <c r="L38" i="23"/>
  <c r="I38" i="23"/>
  <c r="F38" i="23"/>
  <c r="A38" i="23"/>
  <c r="BK8" i="23"/>
  <c r="BH8" i="23"/>
  <c r="BE8" i="23"/>
  <c r="BB8" i="23"/>
  <c r="AY8" i="23"/>
  <c r="AV8" i="23"/>
  <c r="AS8" i="23"/>
  <c r="AP8" i="23"/>
  <c r="AM8" i="23"/>
  <c r="AJ8" i="23"/>
  <c r="AG8" i="23"/>
  <c r="AD8" i="23"/>
  <c r="AA8" i="23"/>
  <c r="X8" i="23"/>
  <c r="U8" i="23"/>
  <c r="R8" i="23"/>
  <c r="O8" i="23"/>
  <c r="L8" i="23"/>
  <c r="I8" i="23"/>
  <c r="F8" i="23"/>
  <c r="A8" i="23"/>
  <c r="CI7" i="23"/>
  <c r="CH7" i="23"/>
  <c r="CG7" i="23"/>
  <c r="CF7" i="23"/>
  <c r="CE7" i="23"/>
  <c r="CD7" i="23"/>
  <c r="CC7" i="23"/>
  <c r="CB7" i="23"/>
  <c r="CA7" i="23"/>
  <c r="BZ7" i="23"/>
  <c r="BY7" i="23"/>
  <c r="BX7" i="23"/>
  <c r="BW7" i="23"/>
  <c r="BV7" i="23"/>
  <c r="BU7" i="23"/>
  <c r="BT7" i="23"/>
  <c r="BS7" i="23"/>
  <c r="BR7" i="23"/>
  <c r="BQ7" i="23"/>
  <c r="BP7" i="23"/>
  <c r="BO7" i="23"/>
  <c r="BN7" i="23"/>
  <c r="BM7" i="23"/>
  <c r="BL7" i="23"/>
  <c r="BK7" i="23"/>
  <c r="BJ7" i="23"/>
  <c r="BI7" i="23"/>
  <c r="BH7" i="23"/>
  <c r="BG7" i="23"/>
  <c r="BF7" i="23"/>
  <c r="BE7" i="23"/>
  <c r="BD7" i="23"/>
  <c r="BC7" i="23"/>
  <c r="BB7" i="23"/>
  <c r="BA7" i="23"/>
  <c r="AZ7" i="23"/>
  <c r="AY7" i="23"/>
  <c r="AX7" i="23"/>
  <c r="AW7" i="23"/>
  <c r="AV7" i="23"/>
  <c r="AU7" i="23"/>
  <c r="AT7" i="23"/>
  <c r="AS7" i="23"/>
  <c r="AR7" i="23"/>
  <c r="AQ7" i="23"/>
  <c r="AP7" i="23"/>
  <c r="AO7" i="23"/>
  <c r="AN7" i="23"/>
  <c r="AM7" i="23"/>
  <c r="AL7" i="23"/>
  <c r="AK7" i="23"/>
  <c r="AJ7" i="23"/>
  <c r="AI7" i="23"/>
  <c r="AH7" i="23"/>
  <c r="AG7" i="23"/>
  <c r="AF7" i="23"/>
  <c r="AE7" i="23"/>
  <c r="AD7" i="23"/>
  <c r="AC7" i="23"/>
  <c r="AB7" i="23"/>
  <c r="AA7" i="23"/>
  <c r="Z7" i="23"/>
  <c r="Y7" i="23"/>
  <c r="X7" i="23"/>
  <c r="W7" i="23"/>
  <c r="V7" i="23"/>
  <c r="U7" i="23"/>
  <c r="T7" i="23"/>
  <c r="S7" i="23"/>
  <c r="R7" i="23"/>
  <c r="Q7" i="23"/>
  <c r="P7" i="23"/>
  <c r="O7" i="23"/>
  <c r="N7" i="23"/>
  <c r="M7" i="23"/>
  <c r="L7" i="23"/>
  <c r="K7" i="23"/>
  <c r="J7" i="23"/>
  <c r="I7" i="23"/>
  <c r="H7" i="23"/>
  <c r="G7" i="23"/>
  <c r="F7" i="23"/>
  <c r="E7" i="23"/>
  <c r="D7" i="23"/>
  <c r="A5" i="23"/>
  <c r="A4" i="23"/>
  <c r="A3" i="23"/>
  <c r="A2" i="23"/>
  <c r="A36" i="22" l="1"/>
  <c r="A24" i="22"/>
  <c r="A25" i="22"/>
  <c r="A26" i="22"/>
  <c r="A20" i="22"/>
  <c r="A9" i="22"/>
  <c r="A14" i="22"/>
  <c r="A16" i="22"/>
  <c r="A12" i="22"/>
  <c r="A8" i="22"/>
  <c r="A7" i="22"/>
  <c r="A6" i="22"/>
  <c r="A4" i="22"/>
  <c r="A1" i="22"/>
  <c r="B1" i="1" l="1"/>
  <c r="B2" i="1"/>
</calcChain>
</file>

<file path=xl/sharedStrings.xml><?xml version="1.0" encoding="utf-8"?>
<sst xmlns="http://schemas.openxmlformats.org/spreadsheetml/2006/main" count="391" uniqueCount="181">
  <si>
    <t>укр</t>
  </si>
  <si>
    <t>eng</t>
  </si>
  <si>
    <t xml:space="preserve"> Description </t>
  </si>
  <si>
    <t>Країни</t>
  </si>
  <si>
    <t>Туреччина</t>
  </si>
  <si>
    <t>Польща</t>
  </si>
  <si>
    <t>Нідерланди</t>
  </si>
  <si>
    <t>Франція</t>
  </si>
  <si>
    <t>Казахстан</t>
  </si>
  <si>
    <t>Чеська Республіка</t>
  </si>
  <si>
    <t>Сполучене Королівство</t>
  </si>
  <si>
    <t>Греція</t>
  </si>
  <si>
    <t>Бельгія</t>
  </si>
  <si>
    <t>Швейцарія</t>
  </si>
  <si>
    <t>Countries</t>
  </si>
  <si>
    <t>Germany</t>
  </si>
  <si>
    <t>Turkey</t>
  </si>
  <si>
    <t>Poland</t>
  </si>
  <si>
    <t>Italy</t>
  </si>
  <si>
    <t>Spain</t>
  </si>
  <si>
    <t>Netherlands</t>
  </si>
  <si>
    <t>France</t>
  </si>
  <si>
    <t>Kazakhstan</t>
  </si>
  <si>
    <t>Czech Republic</t>
  </si>
  <si>
    <t>United Kingdom</t>
  </si>
  <si>
    <t>Greece</t>
  </si>
  <si>
    <t>Belgium</t>
  </si>
  <si>
    <t>Switzerland</t>
  </si>
  <si>
    <t>Канада</t>
  </si>
  <si>
    <t>Норвегія</t>
  </si>
  <si>
    <t>Canada</t>
  </si>
  <si>
    <t>Norway</t>
  </si>
  <si>
    <t>Млн. дол. США</t>
  </si>
  <si>
    <t>Показники</t>
  </si>
  <si>
    <t>у тому числі:</t>
  </si>
  <si>
    <t>Примітка: дані за 2014 рік наведено без урахування тимчасово окупованої території Автономної Республіки Крим і м. Севастополя</t>
  </si>
  <si>
    <t>Надходження</t>
  </si>
  <si>
    <t>США</t>
  </si>
  <si>
    <t>Кіпр</t>
  </si>
  <si>
    <t>Iталія</t>
  </si>
  <si>
    <t>Iзраїль</t>
  </si>
  <si>
    <t>Об'єднані Арабські Емірати</t>
  </si>
  <si>
    <t>Сінгапур</t>
  </si>
  <si>
    <t>Iспанія</t>
  </si>
  <si>
    <t>Маршаллові острови</t>
  </si>
  <si>
    <t>Ірландія</t>
  </si>
  <si>
    <t>Португалія</t>
  </si>
  <si>
    <t>Гонконг</t>
  </si>
  <si>
    <t>Азербайджан</t>
  </si>
  <si>
    <t>Панама</t>
  </si>
  <si>
    <t xml:space="preserve">1.3.Обсяги приватних грошових переказів в Україну </t>
  </si>
  <si>
    <t>Перекази, що здійснені через банківську систему</t>
  </si>
  <si>
    <t>Перекази, що здійснені через  міжнародні системи переказу коштів</t>
  </si>
  <si>
    <t>Усього</t>
  </si>
  <si>
    <t>including:</t>
  </si>
  <si>
    <t>Remittances from individuals who work abroad more than a year</t>
  </si>
  <si>
    <t>Other personal transfers</t>
  </si>
  <si>
    <t xml:space="preserve">United States </t>
  </si>
  <si>
    <t>Cyprus</t>
  </si>
  <si>
    <t>Israel</t>
  </si>
  <si>
    <t>United Arab Emirates</t>
  </si>
  <si>
    <t>Singapore</t>
  </si>
  <si>
    <t>Marshall Islands</t>
  </si>
  <si>
    <t>Ireland</t>
  </si>
  <si>
    <t>Portugal</t>
  </si>
  <si>
    <t>Hong Kong</t>
  </si>
  <si>
    <t>Azerbaijan</t>
  </si>
  <si>
    <t>Panama</t>
  </si>
  <si>
    <t>Receipts</t>
  </si>
  <si>
    <t>1.3.Remittances in Ukraine</t>
  </si>
  <si>
    <t>USD millions</t>
  </si>
  <si>
    <t xml:space="preserve">І </t>
  </si>
  <si>
    <t xml:space="preserve">ІІ </t>
  </si>
  <si>
    <t xml:space="preserve">ІІІ </t>
  </si>
  <si>
    <t xml:space="preserve">ІV </t>
  </si>
  <si>
    <t>Note: Begining 2014 excludes temporarily occupied territory of the Autonomous Republic of Crimea and of the City of Sevastopol.</t>
  </si>
  <si>
    <t xml:space="preserve"> The banking system</t>
  </si>
  <si>
    <t>The international money transfer systems</t>
  </si>
  <si>
    <t>Total</t>
  </si>
  <si>
    <t>Ці стандартні компоненти відображаються у рахунку поточних операцій.</t>
  </si>
  <si>
    <t xml:space="preserve">У структурі платіжного балансу з приватними грошовими переказами в значній мірі пов’язані дві статті: «оплата праці робітників» і «приватні трансферти». </t>
  </si>
  <si>
    <t>Вони складаються з грошових переказів робітників, які працюють більше року, та інших приватних переказів між резидентами та нерезидентами.</t>
  </si>
  <si>
    <t>Remittances include cash and noncash items that flow through formal channels, such as via electronic wire, or through informal channels, such as money or goods carried across borders.</t>
  </si>
  <si>
    <t xml:space="preserve">Remittances are mainly derived from two items in the balance of payments framework: income earned by workers in economies where they are not resident (or from nonresident employers) and transfers from residents of one economy to residents of another. </t>
  </si>
  <si>
    <t xml:space="preserve">These standard components are presented in the current account. </t>
  </si>
  <si>
    <t>ІІI</t>
  </si>
  <si>
    <t xml:space="preserve">ІІI </t>
  </si>
  <si>
    <t>Remittances include: net compensation of employees;  personal transfers.</t>
  </si>
  <si>
    <t>І</t>
  </si>
  <si>
    <t>II</t>
  </si>
  <si>
    <t>ІІІ</t>
  </si>
  <si>
    <t>IIІ</t>
  </si>
  <si>
    <t>IV</t>
  </si>
  <si>
    <t>за  офіційними каналами надходження</t>
  </si>
  <si>
    <t>Латвія</t>
  </si>
  <si>
    <t>Ліберія</t>
  </si>
  <si>
    <t>liberia</t>
  </si>
  <si>
    <t>Latvia</t>
  </si>
  <si>
    <t>Інші країни</t>
  </si>
  <si>
    <t>Довідково:</t>
  </si>
  <si>
    <t>Країни ЄС</t>
  </si>
  <si>
    <t>Other countries</t>
  </si>
  <si>
    <t>Reference:</t>
  </si>
  <si>
    <t>EU countries</t>
  </si>
  <si>
    <t xml:space="preserve">   1.а  витрати мігрантів у країні перебування</t>
  </si>
  <si>
    <t xml:space="preserve">   1.a  Expenditures of short-term workers</t>
  </si>
  <si>
    <t xml:space="preserve">   1.b  податки у країні перебуваня</t>
  </si>
  <si>
    <t xml:space="preserve">   1.b Taxes and social contributions</t>
  </si>
  <si>
    <t>3. Приватні трансферти</t>
  </si>
  <si>
    <t>3. Personal transfers</t>
  </si>
  <si>
    <t xml:space="preserve">  Грошові перекази робітників, що працюють за кордоном більше року</t>
  </si>
  <si>
    <t xml:space="preserve">  Інші приватні  трансферти</t>
  </si>
  <si>
    <t>Memorandum items:</t>
  </si>
  <si>
    <t>United  States</t>
  </si>
  <si>
    <t>Віргінські острови (Брит.)</t>
  </si>
  <si>
    <t>Virgin Islands, British</t>
  </si>
  <si>
    <t>Примітка: дані  розрахованo на підставі банківської звітності  про фінансові операції з нерезидентами України та про перекази, що здійсненo з використанням міжнародних систем переказу коштів.</t>
  </si>
  <si>
    <t>Обсяги грошових переказів у % до ВВП</t>
  </si>
  <si>
    <t>Remittances in percents of GDP</t>
  </si>
  <si>
    <t>1. Оплата праці</t>
  </si>
  <si>
    <t>2. Net compensation of employees (1. – 1.a – 1.b)</t>
  </si>
  <si>
    <t xml:space="preserve">2. Чиста оплата праці  (1. - 1.а - 1.b)                                           </t>
  </si>
  <si>
    <t xml:space="preserve">Перекази можуть здійснюватись як за офіційними каналами – через банки, міжнародні системи грошових переказів, поштові відділення, так і неофіційними – шляхом передачі наявних грошей та інших матеріальних цінностей від одного домогосподарства іншому. </t>
  </si>
  <si>
    <r>
      <t xml:space="preserve">1. Compensation of employees                                                          </t>
    </r>
    <r>
      <rPr>
        <i/>
        <sz val="10"/>
        <color indexed="23"/>
        <rFont val="Arial"/>
        <family val="2"/>
        <charset val="204"/>
      </rPr>
      <t xml:space="preserve"> </t>
    </r>
  </si>
  <si>
    <t>Ізраїль</t>
  </si>
  <si>
    <t>I</t>
  </si>
  <si>
    <t>Приватні перекази (2.+ 3.)</t>
  </si>
  <si>
    <t xml:space="preserve"> Personal remittances  (2. + 3.)</t>
  </si>
  <si>
    <t>IІ</t>
  </si>
  <si>
    <t>IІІ</t>
  </si>
  <si>
    <t>Офіційні канали</t>
  </si>
  <si>
    <t xml:space="preserve">     заробітна плата, отримана з-за кордону </t>
  </si>
  <si>
    <t xml:space="preserve">     інші приватні перекази </t>
  </si>
  <si>
    <t xml:space="preserve">         –  через коррахунки банків </t>
  </si>
  <si>
    <t xml:space="preserve">         –  через  міжнародні платіжні системи</t>
  </si>
  <si>
    <t>Неформальні канали</t>
  </si>
  <si>
    <t>Іnformal channels</t>
  </si>
  <si>
    <t xml:space="preserve">     other personal remittances</t>
  </si>
  <si>
    <t xml:space="preserve">      - через коррахунки банків </t>
  </si>
  <si>
    <t xml:space="preserve">      - через  міжнародні платіжні системи</t>
  </si>
  <si>
    <t xml:space="preserve">      - through banks accounts</t>
  </si>
  <si>
    <t>Official channels</t>
  </si>
  <si>
    <t xml:space="preserve">     salaries received from abroad</t>
  </si>
  <si>
    <t>Note 1: Detailed information about methodology and results of the review is available at  https://bank.gov.ua/control/uk/publish/category?cat_id=44001331.</t>
  </si>
  <si>
    <t>росія</t>
  </si>
  <si>
    <t>russian federation</t>
  </si>
  <si>
    <t>Примітка 1: Детальна інформація щодо методології та результатів перегляду розміщена за гіперпосиланням https://bank.gov.ua/control/uk/publish/category?cat_id=44001331.</t>
  </si>
  <si>
    <t>Примітка 2: Дані за країнами ЄС з 2015 року  наведені без врахування Великої Британії.</t>
  </si>
  <si>
    <t>Note 2: United Kingdom are excluded from the data for EU countries since 2015</t>
  </si>
  <si>
    <t>Примітка 1: дані  розрахованo на підставі банківської звітності  про фінансові операції з нерезидентами України та про перекази, що здійсненo з використанням міжнародних систем переказу коштів, та  враховують обсяги коштів, які надійшли в Україну неформальними каналами;</t>
  </si>
  <si>
    <r>
      <rPr>
        <sz val="10"/>
        <rFont val="Arial"/>
        <family val="2"/>
        <charset val="204"/>
      </rPr>
      <t>Note 1:</t>
    </r>
    <r>
      <rPr>
        <vertAlign val="superscript"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 xml:space="preserve">Data are based on bank statements on transactions with non-residents and the transfers performed using international money transfer systems, and they  include the amounts received through informal channels. </t>
    </r>
  </si>
  <si>
    <t>І*</t>
  </si>
  <si>
    <t xml:space="preserve">ІІ* </t>
  </si>
  <si>
    <t>Німеччина</t>
  </si>
  <si>
    <t>by official channels</t>
  </si>
  <si>
    <t xml:space="preserve">      - through international money transfer systems</t>
  </si>
  <si>
    <t>Примітка 2: З 2014 року дані подаються без урахування тимчасово окупованої Російською Федерацією території України.</t>
  </si>
  <si>
    <t>Note 2: Since 2014, data  exclude the temporarily occupied by the Russian Federation territories of Ukraine.</t>
  </si>
  <si>
    <t>ІІ</t>
  </si>
  <si>
    <t>III</t>
  </si>
  <si>
    <t>Литва</t>
  </si>
  <si>
    <t>Lithuania</t>
  </si>
  <si>
    <t>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The estimation of private remittances to Ukraine for Q1, Q2 2022 is based on the available information, which lacks the data details by country and.</t>
  </si>
  <si>
    <r>
      <t xml:space="preserve">* 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</t>
    </r>
    <r>
      <rPr>
        <sz val="11"/>
        <color rgb="FFFF0000"/>
        <rFont val="Calibri"/>
        <family val="2"/>
        <charset val="204"/>
        <scheme val="minor"/>
      </rPr>
      <t xml:space="preserve">у лютому-квітні 2022 року не збиралася. </t>
    </r>
    <r>
      <rPr>
        <sz val="11"/>
        <rFont val="Calibri"/>
        <family val="2"/>
        <charset val="204"/>
        <scheme val="minor"/>
      </rPr>
      <t xml:space="preserve">Оцінка приватних грошових переказів в Україну за I та ІІ квартали 2022 року здійснена на підставі наявної інформації.                                            </t>
    </r>
    <r>
      <rPr>
        <sz val="11"/>
        <color rgb="FFFF0000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</si>
  <si>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* 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The estimation of private remittances to Ukraine for Q1, Q2 2022 is based on the available information.</t>
  </si>
  <si>
    <t>2022*</t>
  </si>
  <si>
    <t xml:space="preserve">*Згідно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у лютому-квітні 2022 року не збиралася.                                                                                                             </t>
  </si>
  <si>
    <t xml:space="preserve">*According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</t>
  </si>
  <si>
    <t>*According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</t>
  </si>
  <si>
    <r>
      <rPr>
        <sz val="10"/>
        <rFont val="Arial"/>
        <family val="2"/>
        <charset val="204"/>
      </rPr>
      <t>Note:</t>
    </r>
    <r>
      <rPr>
        <vertAlign val="superscript"/>
        <sz val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Data are based on bank statements on transactions with non-residents and the transfers performed using international money transfer systems.</t>
    </r>
  </si>
  <si>
    <t>Обсяги приватних грошових переказів за 2024-2025 роки були переглянуті  у зв’язку з уточненням даних Національним банком Польщі</t>
  </si>
  <si>
    <t xml:space="preserve">Згідно з Правилами організації статистичної звітності, що подається до Національного банку України в умовах особливого періоду, затвердженими постановою Правління Національного банку України від 18 грудня 2018 року № 140, інформація про транскордонні перекази, що отримані в Україні з використанням міжнародних систем переказу коштів, у лютому-квітні 2022 року не збиралася. Оцінка приватних грошових переказів в Україну за I та ІІ квартали 2022 року здійснена на підставі наявної інформації, у якій відсутня деталізація даних за країнами.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</si>
  <si>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The  remittances data for 2024-2025 were revised following a revision of the  data by the  National Bank of Poland</t>
  </si>
  <si>
    <r>
      <t>Приватні грошові перекази за методологією платіжного балансу</t>
    </r>
    <r>
      <rPr>
        <sz val="10"/>
        <rFont val="Arial"/>
        <family val="2"/>
        <charset val="204"/>
      </rPr>
      <t xml:space="preserve"> - це міжнародні перекази та потоки ресурсів до домогосподарств, що надходять з інших країн та головним чином пов'язані з тимчасовою або постійною міграцією населення (КПБ6, А5.1). </t>
    </r>
  </si>
  <si>
    <r>
      <rPr>
        <b/>
        <sz val="10"/>
        <rFont val="Arial"/>
        <family val="2"/>
        <charset val="204"/>
      </rPr>
      <t>Оплата праці</t>
    </r>
    <r>
      <rPr>
        <sz val="10"/>
        <rFont val="Arial"/>
        <family val="2"/>
        <charset val="204"/>
      </rPr>
      <t xml:space="preserve"> представляє собою  доходи сезонних та інших короткострокових працівників, які працюють за кордоном менше 1 року, а також заробітну плату  українців, зайнятих у компаніях-нерезидентах</t>
    </r>
  </si>
  <si>
    <r>
      <t xml:space="preserve">Чиста оплата праці </t>
    </r>
    <r>
      <rPr>
        <sz val="10"/>
        <rFont val="Arial"/>
        <family val="2"/>
        <charset val="204"/>
      </rPr>
      <t xml:space="preserve">дорівнює різниці між оплатою праці, що отримана робітником від тимчасового працевлаштування за кордоном,і його витратами в країні перебування та сплаченими податками. </t>
    </r>
  </si>
  <si>
    <r>
      <t>Приватні  трансферти</t>
    </r>
    <r>
      <rPr>
        <sz val="10"/>
        <rFont val="Arial"/>
        <family val="2"/>
        <charset val="204"/>
      </rPr>
      <t xml:space="preserve"> охоплюють операції між домашніми господарствами-резидентами та домашніми господарствами – нерезидентами. </t>
    </r>
  </si>
  <si>
    <r>
      <rPr>
        <b/>
        <sz val="10"/>
        <rFont val="Arial"/>
        <family val="2"/>
        <charset val="204"/>
      </rPr>
      <t xml:space="preserve">Remittances </t>
    </r>
    <r>
      <rPr>
        <sz val="10"/>
        <rFont val="Arial"/>
        <family val="2"/>
        <charset val="204"/>
      </rPr>
      <t xml:space="preserve"> represent household income from foreign economies arising mainly from temporary or permanent migration of people to these economies (BPM6, А5.1).
</t>
    </r>
  </si>
  <si>
    <r>
      <rPr>
        <b/>
        <sz val="10"/>
        <rFont val="Arial"/>
        <family val="2"/>
        <charset val="204"/>
      </rPr>
      <t>Сompensation of employees</t>
    </r>
    <r>
      <rPr>
        <sz val="10"/>
        <rFont val="Arial"/>
        <family val="2"/>
        <charset val="204"/>
      </rPr>
      <t xml:space="preserve"> represent income of of border, seasonal, and other short-term workers who are employed in nonresident economy less than one year and of residents employed by nonresident entities .</t>
    </r>
  </si>
  <si>
    <r>
      <rPr>
        <b/>
        <sz val="10"/>
        <rFont val="Arial"/>
        <family val="2"/>
        <charset val="204"/>
      </rPr>
      <t>Net compensation of employees</t>
    </r>
    <r>
      <rPr>
        <sz val="10"/>
        <rFont val="Arial"/>
        <family val="2"/>
        <charset val="204"/>
      </rPr>
      <t xml:space="preserve"> is the difference between the compensation of employees that workers receive from temporary employment abroad, and taxes and other expenses incurred in the  host country.</t>
    </r>
  </si>
  <si>
    <r>
      <rPr>
        <b/>
        <sz val="10"/>
        <rFont val="Arial"/>
        <family val="2"/>
        <charset val="204"/>
      </rPr>
      <t>Personal transfers</t>
    </r>
    <r>
      <rPr>
        <sz val="10"/>
        <rFont val="Arial"/>
        <family val="2"/>
        <charset val="204"/>
      </rPr>
      <t xml:space="preserve"> consist of all current transfers  in  cash  or  in  kind  received  by  resident households from nonresident households. They consist of remittances of workers who work more than a year, and other private transfers between residents and nonresidents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</si>
</sst>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-* #,##0.00\ _г_р_н_._-;\-* #,##0.00\ _г_р_н_._-;_-* &quot;-&quot;??\ _г_р_н_._-;_-@_-"/>
    <numFmt numFmtId="165" formatCode="_-* #,##0_р_._-;\-* #,##0_р_._-;_-* &quot;-&quot;_р_._-;_-@_-"/>
    <numFmt numFmtId="166" formatCode="_-* #,##0.00_р_._-;\-* #,##0.00_р_._-;_-* &quot;-&quot;??_р_._-;_-@_-"/>
    <numFmt numFmtId="167" formatCode="&quot;$&quot;#,##0_);[Red]\(&quot;$&quot;#,##0\)"/>
    <numFmt numFmtId="168" formatCode="_-* #,##0.00&quot;р.&quot;_-;\-* #,##0.00&quot;р.&quot;_-;_-* &quot;-&quot;??&quot;р.&quot;_-;_-@_-"/>
    <numFmt numFmtId="169" formatCode="\M\o\n\t\h\ \D.\y\y\y\y"/>
    <numFmt numFmtId="170" formatCode="_(* #,##0.00_);_(* \(#,##0.00\);_(* &quot;-&quot;??_);_(@_)"/>
    <numFmt numFmtId="171" formatCode="0.0"/>
    <numFmt numFmtId="172" formatCode="#,##0.0"/>
    <numFmt numFmtId="173" formatCode="_-* #,##0.0_-;\-* #,##0.0_-;_-* &quot;-&quot;??_-;_-@_-"/>
    <numFmt numFmtId="174" formatCode="#,##0.0_ ;\-#,##0.0\ "/>
  </numFmts>
  <fonts count="86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sz val="10"/>
      <name val="Arial Cyr"/>
    </font>
    <font>
      <u/>
      <sz val="7.5"/>
      <color indexed="12"/>
      <name val="Times New Roman Cyr"/>
    </font>
    <font>
      <sz val="10"/>
      <color indexed="12"/>
      <name val="Arial"/>
      <family val="2"/>
      <charset val="204"/>
    </font>
    <font>
      <sz val="10"/>
      <color indexed="9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i/>
      <sz val="10"/>
      <color indexed="23"/>
      <name val="Arial"/>
      <family val="2"/>
      <charset val="204"/>
    </font>
    <font>
      <i/>
      <sz val="10"/>
      <color theme="0" tint="-0.499984740745262"/>
      <name val="Arial"/>
      <family val="2"/>
      <charset val="204"/>
    </font>
    <font>
      <b/>
      <sz val="10"/>
      <color indexed="23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0"/>
      <color indexed="23"/>
      <name val="Arial"/>
      <family val="2"/>
      <charset val="204"/>
    </font>
    <font>
      <sz val="10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i/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indexed="23"/>
      <name val="Arial"/>
      <family val="2"/>
      <charset val="204"/>
    </font>
    <font>
      <b/>
      <sz val="10"/>
      <color theme="1"/>
      <name val="Arial"/>
      <family val="2"/>
      <charset val="204"/>
    </font>
    <font>
      <vertAlign val="superscript"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u/>
      <sz val="10"/>
      <color indexed="8"/>
      <name val="Arial"/>
      <family val="2"/>
      <charset val="204"/>
    </font>
    <font>
      <i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9"/>
      <color theme="1"/>
      <name val="Arial"/>
      <family val="2"/>
      <charset val="204"/>
    </font>
    <font>
      <sz val="9"/>
      <color theme="0" tint="-0.499984740745262"/>
      <name val="Arial"/>
      <family val="2"/>
      <charset val="204"/>
    </font>
    <font>
      <i/>
      <sz val="9"/>
      <name val="Arial"/>
      <family val="2"/>
      <charset val="204"/>
    </font>
    <font>
      <i/>
      <sz val="9"/>
      <color theme="0" tint="-0.499984740745262"/>
      <name val="Arial"/>
      <family val="2"/>
      <charset val="204"/>
    </font>
    <font>
      <sz val="9"/>
      <name val="Arial"/>
      <family val="2"/>
      <charset val="204"/>
    </font>
    <font>
      <i/>
      <sz val="10"/>
      <color theme="1" tint="0.499984740745262"/>
      <name val="Arial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sz val="10"/>
      <color rgb="FFFF0000"/>
      <name val="Arial"/>
      <family val="2"/>
      <charset val="204"/>
    </font>
    <font>
      <vertAlign val="superscript"/>
      <sz val="10"/>
      <color rgb="FFFF0000"/>
      <name val="Arial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8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2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5">
    <xf numFmtId="0" fontId="0" fillId="0" borderId="0"/>
    <xf numFmtId="49" fontId="5" fillId="0" borderId="0">
      <alignment horizontal="centerContinuous" vertical="top" wrapText="1"/>
    </xf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" fontId="12" fillId="22" borderId="3">
      <alignment horizontal="right" vertical="center"/>
    </xf>
    <xf numFmtId="0" fontId="12" fillId="23" borderId="3">
      <alignment horizontal="center" vertical="center"/>
    </xf>
    <xf numFmtId="1" fontId="12" fillId="22" borderId="3">
      <alignment horizontal="right" vertical="center"/>
    </xf>
    <xf numFmtId="0" fontId="4" fillId="22" borderId="0"/>
    <xf numFmtId="0" fontId="13" fillId="24" borderId="3">
      <alignment horizontal="left" vertical="center"/>
    </xf>
    <xf numFmtId="0" fontId="13" fillId="24" borderId="3">
      <alignment horizontal="left" vertical="center"/>
    </xf>
    <xf numFmtId="0" fontId="2" fillId="22" borderId="3">
      <alignment horizontal="left" vertical="center"/>
    </xf>
    <xf numFmtId="38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7" fontId="14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15" fillId="0" borderId="0">
      <protection locked="0"/>
    </xf>
    <xf numFmtId="0" fontId="16" fillId="0" borderId="0" applyNumberFormat="0" applyFill="0" applyBorder="0" applyAlignment="0" applyProtection="0"/>
    <xf numFmtId="0" fontId="15" fillId="0" borderId="0">
      <protection locked="0"/>
    </xf>
    <xf numFmtId="0" fontId="17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protection locked="0"/>
    </xf>
    <xf numFmtId="0" fontId="21" fillId="0" borderId="0">
      <protection locked="0"/>
    </xf>
    <xf numFmtId="0" fontId="22" fillId="0" borderId="0"/>
    <xf numFmtId="0" fontId="23" fillId="0" borderId="0"/>
    <xf numFmtId="0" fontId="24" fillId="7" borderId="1" applyNumberForma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7" applyNumberFormat="0" applyFill="0" applyAlignment="0" applyProtection="0"/>
    <xf numFmtId="0" fontId="27" fillId="25" borderId="0" applyNumberFormat="0" applyBorder="0" applyAlignment="0" applyProtection="0"/>
    <xf numFmtId="0" fontId="28" fillId="0" borderId="0"/>
    <xf numFmtId="0" fontId="29" fillId="0" borderId="0"/>
    <xf numFmtId="0" fontId="4" fillId="0" borderId="0"/>
    <xf numFmtId="0" fontId="2" fillId="0" borderId="0"/>
    <xf numFmtId="0" fontId="3" fillId="26" borderId="8" applyNumberFormat="0" applyFont="0" applyAlignment="0" applyProtection="0"/>
    <xf numFmtId="170" fontId="23" fillId="0" borderId="0" applyFont="0" applyFill="0" applyBorder="0" applyAlignment="0" applyProtection="0"/>
    <xf numFmtId="0" fontId="30" fillId="20" borderId="9" applyNumberFormat="0" applyAlignment="0" applyProtection="0"/>
    <xf numFmtId="0" fontId="31" fillId="27" borderId="0">
      <alignment horizontal="right" vertical="top"/>
    </xf>
    <xf numFmtId="0" fontId="32" fillId="27" borderId="0">
      <alignment horizontal="center" vertical="center"/>
    </xf>
    <xf numFmtId="0" fontId="31" fillId="27" borderId="0">
      <alignment horizontal="left" vertical="top"/>
    </xf>
    <xf numFmtId="0" fontId="31" fillId="27" borderId="0">
      <alignment horizontal="left" vertical="top"/>
    </xf>
    <xf numFmtId="0" fontId="32" fillId="27" borderId="0">
      <alignment horizontal="left" vertical="top"/>
    </xf>
    <xf numFmtId="0" fontId="32" fillId="27" borderId="0">
      <alignment horizontal="right" vertical="top"/>
    </xf>
    <xf numFmtId="0" fontId="32" fillId="27" borderId="0">
      <alignment horizontal="right" vertical="top"/>
    </xf>
    <xf numFmtId="0" fontId="33" fillId="0" borderId="0">
      <alignment vertical="top"/>
    </xf>
    <xf numFmtId="0" fontId="34" fillId="0" borderId="0" applyNumberFormat="0" applyFill="0" applyBorder="0" applyAlignment="0" applyProtection="0"/>
    <xf numFmtId="0" fontId="15" fillId="0" borderId="10">
      <protection locked="0"/>
    </xf>
    <xf numFmtId="0" fontId="35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11">
      <alignment horizontal="centerContinuous" vertical="top" wrapText="1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6" fillId="0" borderId="0"/>
    <xf numFmtId="0" fontId="4" fillId="0" borderId="0"/>
    <xf numFmtId="0" fontId="6" fillId="0" borderId="0"/>
    <xf numFmtId="0" fontId="6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2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6" fillId="0" borderId="0"/>
    <xf numFmtId="0" fontId="6" fillId="0" borderId="0"/>
    <xf numFmtId="0" fontId="4" fillId="0" borderId="0"/>
    <xf numFmtId="0" fontId="6" fillId="0" borderId="0"/>
    <xf numFmtId="0" fontId="36" fillId="0" borderId="0"/>
    <xf numFmtId="0" fontId="36" fillId="0" borderId="0"/>
    <xf numFmtId="0" fontId="2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8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7" fillId="0" borderId="0"/>
    <xf numFmtId="164" fontId="6" fillId="0" borderId="0" applyFont="0" applyFill="0" applyBorder="0" applyAlignment="0" applyProtection="0"/>
    <xf numFmtId="49" fontId="5" fillId="0" borderId="3">
      <alignment horizontal="center" vertical="center" wrapText="1"/>
    </xf>
    <xf numFmtId="0" fontId="2" fillId="0" borderId="0"/>
    <xf numFmtId="168" fontId="2" fillId="0" borderId="0" applyFont="0" applyFill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38" fillId="0" borderId="0"/>
    <xf numFmtId="43" fontId="83" fillId="0" borderId="0" applyFont="0" applyFill="0" applyBorder="0" applyAlignment="0" applyProtection="0"/>
  </cellStyleXfs>
  <cellXfs count="564">
    <xf numFmtId="0" fontId="0" fillId="0" borderId="0" xfId="0"/>
    <xf numFmtId="0" fontId="22" fillId="28" borderId="0" xfId="0" applyFont="1" applyFill="1"/>
    <xf numFmtId="0" fontId="41" fillId="28" borderId="0" xfId="79" applyFont="1" applyFill="1" applyBorder="1" applyAlignment="1" applyProtection="1"/>
    <xf numFmtId="0" fontId="42" fillId="28" borderId="0" xfId="79" applyFont="1" applyFill="1" applyAlignment="1" applyProtection="1">
      <alignment wrapText="1"/>
    </xf>
    <xf numFmtId="0" fontId="41" fillId="28" borderId="0" xfId="79" applyFont="1" applyFill="1" applyAlignment="1" applyProtection="1">
      <alignment horizontal="left"/>
    </xf>
    <xf numFmtId="2" fontId="42" fillId="28" borderId="0" xfId="79" applyNumberFormat="1" applyFont="1" applyFill="1" applyAlignment="1" applyProtection="1">
      <alignment horizontal="left" wrapText="1"/>
    </xf>
    <xf numFmtId="0" fontId="41" fillId="28" borderId="0" xfId="79" applyFont="1" applyFill="1" applyAlignment="1" applyProtection="1"/>
    <xf numFmtId="0" fontId="41" fillId="28" borderId="0" xfId="79" applyFont="1" applyFill="1" applyAlignment="1" applyProtection="1">
      <alignment wrapText="1"/>
    </xf>
    <xf numFmtId="0" fontId="22" fillId="28" borderId="0" xfId="0" applyFont="1" applyFill="1" applyAlignment="1">
      <alignment wrapText="1"/>
    </xf>
    <xf numFmtId="0" fontId="43" fillId="28" borderId="0" xfId="79" applyFont="1" applyFill="1" applyAlignment="1" applyProtection="1"/>
    <xf numFmtId="0" fontId="44" fillId="28" borderId="0" xfId="0" applyFont="1" applyFill="1" applyBorder="1" applyAlignment="1"/>
    <xf numFmtId="1" fontId="44" fillId="28" borderId="0" xfId="0" applyNumberFormat="1" applyFont="1" applyFill="1" applyBorder="1" applyAlignment="1"/>
    <xf numFmtId="0" fontId="4" fillId="28" borderId="0" xfId="0" applyFont="1" applyFill="1" applyBorder="1"/>
    <xf numFmtId="1" fontId="4" fillId="28" borderId="0" xfId="0" applyNumberFormat="1" applyFont="1" applyFill="1" applyBorder="1"/>
    <xf numFmtId="0" fontId="46" fillId="28" borderId="0" xfId="0" applyFont="1" applyFill="1"/>
    <xf numFmtId="0" fontId="4" fillId="28" borderId="0" xfId="0" applyFont="1" applyFill="1" applyBorder="1" applyAlignment="1"/>
    <xf numFmtId="1" fontId="4" fillId="28" borderId="0" xfId="0" applyNumberFormat="1" applyFont="1" applyFill="1" applyBorder="1" applyAlignment="1"/>
    <xf numFmtId="1" fontId="22" fillId="28" borderId="0" xfId="0" applyNumberFormat="1" applyFont="1" applyFill="1"/>
    <xf numFmtId="0" fontId="4" fillId="28" borderId="0" xfId="0" applyFont="1" applyFill="1" applyBorder="1" applyAlignment="1">
      <alignment horizontal="right"/>
    </xf>
    <xf numFmtId="0" fontId="44" fillId="28" borderId="0" xfId="0" applyFont="1" applyFill="1" applyBorder="1" applyAlignment="1">
      <alignment horizontal="right"/>
    </xf>
    <xf numFmtId="0" fontId="22" fillId="28" borderId="0" xfId="0" applyFont="1" applyFill="1" applyBorder="1"/>
    <xf numFmtId="0" fontId="44" fillId="28" borderId="0" xfId="0" applyFont="1" applyFill="1" applyBorder="1" applyAlignment="1">
      <alignment horizontal="center" vertical="center"/>
    </xf>
    <xf numFmtId="0" fontId="47" fillId="28" borderId="13" xfId="0" applyFont="1" applyFill="1" applyBorder="1" applyAlignment="1">
      <alignment horizontal="left" wrapText="1"/>
    </xf>
    <xf numFmtId="1" fontId="44" fillId="28" borderId="13" xfId="0" applyNumberFormat="1" applyFont="1" applyFill="1" applyBorder="1" applyAlignment="1">
      <alignment horizontal="right"/>
    </xf>
    <xf numFmtId="1" fontId="44" fillId="28" borderId="14" xfId="0" applyNumberFormat="1" applyFont="1" applyFill="1" applyBorder="1" applyAlignment="1">
      <alignment horizontal="right"/>
    </xf>
    <xf numFmtId="1" fontId="44" fillId="28" borderId="15" xfId="0" applyNumberFormat="1" applyFont="1" applyFill="1" applyBorder="1" applyAlignment="1">
      <alignment horizontal="right"/>
    </xf>
    <xf numFmtId="1" fontId="48" fillId="28" borderId="13" xfId="0" applyNumberFormat="1" applyFont="1" applyFill="1" applyBorder="1"/>
    <xf numFmtId="1" fontId="22" fillId="28" borderId="0" xfId="0" applyNumberFormat="1" applyFont="1" applyFill="1" applyBorder="1"/>
    <xf numFmtId="0" fontId="49" fillId="28" borderId="16" xfId="0" applyFont="1" applyFill="1" applyBorder="1" applyAlignment="1">
      <alignment horizontal="center" wrapText="1"/>
    </xf>
    <xf numFmtId="0" fontId="51" fillId="28" borderId="16" xfId="0" applyFont="1" applyFill="1" applyBorder="1" applyAlignment="1">
      <alignment horizontal="center"/>
    </xf>
    <xf numFmtId="1" fontId="4" fillId="28" borderId="16" xfId="0" applyNumberFormat="1" applyFont="1" applyFill="1" applyBorder="1" applyAlignment="1">
      <alignment horizontal="right"/>
    </xf>
    <xf numFmtId="1" fontId="4" fillId="28" borderId="0" xfId="0" applyNumberFormat="1" applyFont="1" applyFill="1" applyBorder="1" applyAlignment="1">
      <alignment horizontal="right"/>
    </xf>
    <xf numFmtId="1" fontId="4" fillId="28" borderId="17" xfId="0" applyNumberFormat="1" applyFont="1" applyFill="1" applyBorder="1" applyAlignment="1">
      <alignment horizontal="right"/>
    </xf>
    <xf numFmtId="1" fontId="48" fillId="28" borderId="16" xfId="0" applyNumberFormat="1" applyFont="1" applyFill="1" applyBorder="1"/>
    <xf numFmtId="1" fontId="48" fillId="28" borderId="17" xfId="0" applyNumberFormat="1" applyFont="1" applyFill="1" applyBorder="1"/>
    <xf numFmtId="0" fontId="51" fillId="28" borderId="16" xfId="0" applyFont="1" applyFill="1" applyBorder="1" applyAlignment="1">
      <alignment horizontal="left" wrapText="1"/>
    </xf>
    <xf numFmtId="0" fontId="4" fillId="28" borderId="16" xfId="0" applyFont="1" applyFill="1" applyBorder="1" applyAlignment="1">
      <alignment horizontal="right"/>
    </xf>
    <xf numFmtId="0" fontId="4" fillId="28" borderId="17" xfId="0" applyFont="1" applyFill="1" applyBorder="1" applyAlignment="1">
      <alignment horizontal="right"/>
    </xf>
    <xf numFmtId="0" fontId="52" fillId="28" borderId="16" xfId="0" applyFont="1" applyFill="1" applyBorder="1" applyAlignment="1">
      <alignment horizontal="left" wrapText="1"/>
    </xf>
    <xf numFmtId="0" fontId="52" fillId="28" borderId="16" xfId="0" applyFont="1" applyFill="1" applyBorder="1" applyAlignment="1">
      <alignment horizontal="left" vertical="center" wrapText="1"/>
    </xf>
    <xf numFmtId="1" fontId="44" fillId="28" borderId="16" xfId="0" applyNumberFormat="1" applyFont="1" applyFill="1" applyBorder="1" applyAlignment="1">
      <alignment horizontal="right"/>
    </xf>
    <xf numFmtId="1" fontId="44" fillId="28" borderId="0" xfId="0" applyNumberFormat="1" applyFont="1" applyFill="1" applyBorder="1" applyAlignment="1">
      <alignment horizontal="right"/>
    </xf>
    <xf numFmtId="1" fontId="44" fillId="28" borderId="17" xfId="0" applyNumberFormat="1" applyFont="1" applyFill="1" applyBorder="1" applyAlignment="1">
      <alignment horizontal="right"/>
    </xf>
    <xf numFmtId="0" fontId="48" fillId="28" borderId="0" xfId="0" applyFont="1" applyFill="1"/>
    <xf numFmtId="0" fontId="47" fillId="28" borderId="16" xfId="0" applyFont="1" applyFill="1" applyBorder="1" applyAlignment="1">
      <alignment horizontal="left" wrapText="1"/>
    </xf>
    <xf numFmtId="0" fontId="47" fillId="28" borderId="16" xfId="0" applyFont="1" applyFill="1" applyBorder="1"/>
    <xf numFmtId="0" fontId="44" fillId="28" borderId="16" xfId="0" applyFont="1" applyFill="1" applyBorder="1" applyAlignment="1">
      <alignment horizontal="right"/>
    </xf>
    <xf numFmtId="0" fontId="44" fillId="28" borderId="17" xfId="0" applyFont="1" applyFill="1" applyBorder="1" applyAlignment="1">
      <alignment horizontal="right"/>
    </xf>
    <xf numFmtId="0" fontId="49" fillId="28" borderId="16" xfId="0" applyFont="1" applyFill="1" applyBorder="1" applyAlignment="1">
      <alignment horizontal="left" wrapText="1"/>
    </xf>
    <xf numFmtId="0" fontId="51" fillId="28" borderId="16" xfId="0" applyFont="1" applyFill="1" applyBorder="1" applyAlignment="1">
      <alignment wrapText="1"/>
    </xf>
    <xf numFmtId="0" fontId="51" fillId="28" borderId="16" xfId="0" applyFont="1" applyFill="1" applyBorder="1"/>
    <xf numFmtId="0" fontId="49" fillId="28" borderId="17" xfId="0" applyFont="1" applyFill="1" applyBorder="1" applyAlignment="1">
      <alignment wrapText="1"/>
    </xf>
    <xf numFmtId="0" fontId="45" fillId="28" borderId="20" xfId="0" applyFont="1" applyFill="1" applyBorder="1" applyAlignment="1">
      <alignment horizontal="left" wrapText="1"/>
    </xf>
    <xf numFmtId="171" fontId="45" fillId="28" borderId="21" xfId="0" applyNumberFormat="1" applyFont="1" applyFill="1" applyBorder="1" applyAlignment="1">
      <alignment horizontal="right" wrapText="1"/>
    </xf>
    <xf numFmtId="171" fontId="45" fillId="28" borderId="11" xfId="0" applyNumberFormat="1" applyFont="1" applyFill="1" applyBorder="1" applyAlignment="1">
      <alignment horizontal="right" wrapText="1"/>
    </xf>
    <xf numFmtId="171" fontId="45" fillId="28" borderId="22" xfId="0" applyNumberFormat="1" applyFont="1" applyFill="1" applyBorder="1" applyAlignment="1">
      <alignment horizontal="right" wrapText="1"/>
    </xf>
    <xf numFmtId="171" fontId="45" fillId="0" borderId="11" xfId="0" applyNumberFormat="1" applyFont="1" applyFill="1" applyBorder="1" applyAlignment="1">
      <alignment horizontal="right" wrapText="1"/>
    </xf>
    <xf numFmtId="0" fontId="44" fillId="28" borderId="0" xfId="0" applyFont="1" applyFill="1" applyBorder="1"/>
    <xf numFmtId="171" fontId="4" fillId="28" borderId="0" xfId="0" applyNumberFormat="1" applyFont="1" applyFill="1" applyBorder="1"/>
    <xf numFmtId="0" fontId="45" fillId="28" borderId="0" xfId="0" applyFont="1" applyFill="1" applyBorder="1"/>
    <xf numFmtId="0" fontId="55" fillId="28" borderId="0" xfId="159" applyFont="1" applyFill="1" applyBorder="1" applyAlignment="1">
      <alignment horizontal="left" vertical="center" wrapText="1"/>
    </xf>
    <xf numFmtId="0" fontId="56" fillId="28" borderId="0" xfId="159" applyFont="1" applyFill="1" applyBorder="1" applyAlignment="1">
      <alignment horizontal="left" vertical="center" wrapText="1"/>
    </xf>
    <xf numFmtId="171" fontId="45" fillId="28" borderId="0" xfId="159" applyNumberFormat="1" applyFont="1" applyFill="1" applyBorder="1" applyAlignment="1">
      <alignment horizontal="right" vertical="center"/>
    </xf>
    <xf numFmtId="0" fontId="45" fillId="28" borderId="0" xfId="159" applyFont="1" applyFill="1" applyBorder="1" applyAlignment="1">
      <alignment vertical="center" wrapText="1"/>
    </xf>
    <xf numFmtId="0" fontId="50" fillId="28" borderId="0" xfId="159" applyFont="1" applyFill="1" applyBorder="1" applyAlignment="1">
      <alignment vertical="center" wrapText="1"/>
    </xf>
    <xf numFmtId="171" fontId="55" fillId="28" borderId="0" xfId="159" applyNumberFormat="1" applyFont="1" applyFill="1" applyBorder="1" applyAlignment="1">
      <alignment horizontal="right" vertical="center"/>
    </xf>
    <xf numFmtId="0" fontId="54" fillId="28" borderId="0" xfId="0" applyFont="1" applyFill="1" applyBorder="1" applyAlignment="1">
      <alignment horizontal="justify" vertical="center" readingOrder="1"/>
    </xf>
    <xf numFmtId="0" fontId="4" fillId="28" borderId="0" xfId="0" applyFont="1" applyFill="1"/>
    <xf numFmtId="0" fontId="57" fillId="28" borderId="0" xfId="0" applyFont="1" applyFill="1" applyBorder="1" applyAlignment="1">
      <alignment horizontal="justify" vertical="center" readingOrder="1"/>
    </xf>
    <xf numFmtId="0" fontId="58" fillId="28" borderId="0" xfId="159" applyFont="1" applyFill="1" applyBorder="1" applyAlignment="1">
      <alignment wrapText="1"/>
    </xf>
    <xf numFmtId="171" fontId="59" fillId="28" borderId="0" xfId="159" applyNumberFormat="1" applyFont="1" applyFill="1" applyBorder="1" applyAlignment="1">
      <alignment horizontal="right" vertical="center"/>
    </xf>
    <xf numFmtId="0" fontId="57" fillId="28" borderId="0" xfId="0" applyFont="1" applyFill="1" applyBorder="1"/>
    <xf numFmtId="1" fontId="57" fillId="28" borderId="0" xfId="159" applyNumberFormat="1" applyFont="1" applyFill="1" applyBorder="1" applyAlignment="1">
      <alignment horizontal="left" vertical="center"/>
    </xf>
    <xf numFmtId="1" fontId="57" fillId="28" borderId="0" xfId="159" applyNumberFormat="1" applyFont="1" applyFill="1" applyBorder="1" applyAlignment="1">
      <alignment horizontal="left" vertical="center" wrapText="1"/>
    </xf>
    <xf numFmtId="0" fontId="59" fillId="28" borderId="0" xfId="156" applyFont="1" applyFill="1" applyBorder="1" applyAlignment="1">
      <alignment wrapText="1"/>
    </xf>
    <xf numFmtId="1" fontId="58" fillId="28" borderId="0" xfId="159" applyNumberFormat="1" applyFont="1" applyFill="1" applyBorder="1" applyAlignment="1">
      <alignment horizontal="right"/>
    </xf>
    <xf numFmtId="0" fontId="4" fillId="22" borderId="0" xfId="162" applyFont="1" applyFill="1"/>
    <xf numFmtId="0" fontId="4" fillId="28" borderId="0" xfId="162" applyFont="1" applyFill="1" applyBorder="1" applyAlignment="1"/>
    <xf numFmtId="0" fontId="4" fillId="28" borderId="0" xfId="0" applyFont="1" applyFill="1" applyBorder="1" applyAlignment="1">
      <alignment wrapText="1"/>
    </xf>
    <xf numFmtId="0" fontId="22" fillId="28" borderId="0" xfId="0" applyFont="1" applyFill="1" applyBorder="1" applyAlignment="1">
      <alignment wrapText="1"/>
    </xf>
    <xf numFmtId="0" fontId="57" fillId="28" borderId="0" xfId="0" applyFont="1" applyFill="1" applyAlignment="1">
      <alignment wrapText="1"/>
    </xf>
    <xf numFmtId="0" fontId="57" fillId="28" borderId="0" xfId="0" applyFont="1" applyFill="1"/>
    <xf numFmtId="0" fontId="4" fillId="0" borderId="0" xfId="0" applyFont="1" applyAlignment="1">
      <alignment horizontal="left" vertical="center" readingOrder="1"/>
    </xf>
    <xf numFmtId="0" fontId="4" fillId="28" borderId="0" xfId="0" applyFont="1" applyFill="1" applyAlignment="1">
      <alignment wrapText="1"/>
    </xf>
    <xf numFmtId="0" fontId="60" fillId="28" borderId="0" xfId="0" applyFont="1" applyFill="1"/>
    <xf numFmtId="0" fontId="55" fillId="28" borderId="0" xfId="0" applyFont="1" applyFill="1" applyBorder="1"/>
    <xf numFmtId="0" fontId="61" fillId="28" borderId="0" xfId="0" applyFont="1" applyFill="1"/>
    <xf numFmtId="0" fontId="47" fillId="28" borderId="18" xfId="64" applyFont="1" applyFill="1" applyBorder="1" applyAlignment="1">
      <alignment horizontal="left" vertical="center"/>
    </xf>
    <xf numFmtId="0" fontId="52" fillId="28" borderId="14" xfId="64" applyFont="1" applyFill="1" applyBorder="1" applyAlignment="1">
      <alignment horizontal="left" vertical="center"/>
    </xf>
    <xf numFmtId="1" fontId="60" fillId="28" borderId="0" xfId="0" applyNumberFormat="1" applyFont="1" applyFill="1"/>
    <xf numFmtId="1" fontId="4" fillId="28" borderId="16" xfId="0" applyNumberFormat="1" applyFont="1" applyFill="1" applyBorder="1"/>
    <xf numFmtId="0" fontId="47" fillId="28" borderId="19" xfId="64" applyFont="1" applyFill="1" applyBorder="1" applyAlignment="1">
      <alignment horizontal="left" vertical="center"/>
    </xf>
    <xf numFmtId="0" fontId="52" fillId="28" borderId="0" xfId="64" applyFont="1" applyFill="1" applyBorder="1" applyAlignment="1">
      <alignment horizontal="left" vertical="center"/>
    </xf>
    <xf numFmtId="171" fontId="4" fillId="28" borderId="16" xfId="0" applyNumberFormat="1" applyFont="1" applyFill="1" applyBorder="1"/>
    <xf numFmtId="171" fontId="45" fillId="28" borderId="0" xfId="0" applyNumberFormat="1" applyFont="1" applyFill="1" applyBorder="1"/>
    <xf numFmtId="0" fontId="45" fillId="28" borderId="0" xfId="155" applyFont="1" applyFill="1" applyBorder="1" applyAlignment="1">
      <alignment horizontal="center" vertical="center" wrapText="1"/>
    </xf>
    <xf numFmtId="0" fontId="60" fillId="28" borderId="0" xfId="0" applyFont="1" applyFill="1" applyBorder="1"/>
    <xf numFmtId="0" fontId="60" fillId="28" borderId="17" xfId="0" applyFont="1" applyFill="1" applyBorder="1"/>
    <xf numFmtId="0" fontId="60" fillId="28" borderId="16" xfId="0" applyFont="1" applyFill="1" applyBorder="1"/>
    <xf numFmtId="1" fontId="60" fillId="28" borderId="17" xfId="0" applyNumberFormat="1" applyFont="1" applyFill="1" applyBorder="1"/>
    <xf numFmtId="1" fontId="49" fillId="28" borderId="19" xfId="0" applyNumberFormat="1" applyFont="1" applyFill="1" applyBorder="1"/>
    <xf numFmtId="1" fontId="62" fillId="28" borderId="0" xfId="163" applyNumberFormat="1" applyFont="1" applyFill="1" applyBorder="1" applyAlignment="1">
      <alignment horizontal="left" vertical="center"/>
    </xf>
    <xf numFmtId="1" fontId="60" fillId="28" borderId="0" xfId="0" applyNumberFormat="1" applyFont="1" applyFill="1" applyBorder="1"/>
    <xf numFmtId="1" fontId="62" fillId="28" borderId="0" xfId="163" applyNumberFormat="1" applyFont="1" applyFill="1" applyBorder="1" applyAlignment="1">
      <alignment horizontal="left"/>
    </xf>
    <xf numFmtId="1" fontId="62" fillId="28" borderId="0" xfId="161" applyNumberFormat="1" applyFont="1" applyFill="1" applyBorder="1" applyAlignment="1">
      <alignment horizontal="left" vertical="center"/>
    </xf>
    <xf numFmtId="0" fontId="62" fillId="28" borderId="0" xfId="64" applyFont="1" applyFill="1" applyBorder="1"/>
    <xf numFmtId="1" fontId="62" fillId="28" borderId="19" xfId="163" applyNumberFormat="1" applyFont="1" applyFill="1" applyBorder="1" applyAlignment="1">
      <alignment horizontal="left" vertical="center"/>
    </xf>
    <xf numFmtId="0" fontId="4" fillId="28" borderId="16" xfId="0" applyFont="1" applyFill="1" applyBorder="1"/>
    <xf numFmtId="1" fontId="51" fillId="28" borderId="19" xfId="0" applyNumberFormat="1" applyFont="1" applyFill="1" applyBorder="1"/>
    <xf numFmtId="1" fontId="50" fillId="28" borderId="0" xfId="161" applyNumberFormat="1" applyFont="1" applyFill="1" applyBorder="1" applyAlignment="1">
      <alignment horizontal="left" vertical="center"/>
    </xf>
    <xf numFmtId="1" fontId="4" fillId="28" borderId="21" xfId="0" applyNumberFormat="1" applyFont="1" applyFill="1" applyBorder="1"/>
    <xf numFmtId="1" fontId="4" fillId="28" borderId="11" xfId="0" applyNumberFormat="1" applyFont="1" applyFill="1" applyBorder="1"/>
    <xf numFmtId="1" fontId="4" fillId="28" borderId="22" xfId="0" applyNumberFormat="1" applyFont="1" applyFill="1" applyBorder="1"/>
    <xf numFmtId="1" fontId="51" fillId="28" borderId="18" xfId="0" applyNumberFormat="1" applyFont="1" applyFill="1" applyBorder="1"/>
    <xf numFmtId="1" fontId="50" fillId="28" borderId="15" xfId="161" applyNumberFormat="1" applyFont="1" applyFill="1" applyBorder="1" applyAlignment="1">
      <alignment horizontal="left" vertical="center"/>
    </xf>
    <xf numFmtId="0" fontId="61" fillId="28" borderId="0" xfId="0" applyFont="1" applyFill="1" applyBorder="1"/>
    <xf numFmtId="0" fontId="61" fillId="28" borderId="17" xfId="0" applyFont="1" applyFill="1" applyBorder="1"/>
    <xf numFmtId="0" fontId="61" fillId="28" borderId="16" xfId="0" applyFont="1" applyFill="1" applyBorder="1"/>
    <xf numFmtId="1" fontId="51" fillId="28" borderId="20" xfId="0" applyNumberFormat="1" applyFont="1" applyFill="1" applyBorder="1"/>
    <xf numFmtId="1" fontId="50" fillId="28" borderId="22" xfId="161" applyNumberFormat="1" applyFont="1" applyFill="1" applyBorder="1" applyAlignment="1">
      <alignment horizontal="left" vertical="center"/>
    </xf>
    <xf numFmtId="0" fontId="45" fillId="28" borderId="21" xfId="0" applyFont="1" applyFill="1" applyBorder="1"/>
    <xf numFmtId="0" fontId="45" fillId="28" borderId="11" xfId="0" applyFont="1" applyFill="1" applyBorder="1"/>
    <xf numFmtId="0" fontId="61" fillId="28" borderId="11" xfId="0" applyFont="1" applyFill="1" applyBorder="1"/>
    <xf numFmtId="0" fontId="61" fillId="28" borderId="22" xfId="0" applyFont="1" applyFill="1" applyBorder="1"/>
    <xf numFmtId="0" fontId="61" fillId="28" borderId="21" xfId="0" applyFont="1" applyFill="1" applyBorder="1"/>
    <xf numFmtId="1" fontId="4" fillId="28" borderId="0" xfId="161" applyNumberFormat="1" applyFont="1" applyFill="1" applyBorder="1" applyAlignment="1">
      <alignment horizontal="left" vertical="center"/>
    </xf>
    <xf numFmtId="1" fontId="4" fillId="28" borderId="0" xfId="163" applyNumberFormat="1" applyFont="1" applyFill="1" applyBorder="1" applyAlignment="1">
      <alignment horizontal="left" vertical="center"/>
    </xf>
    <xf numFmtId="0" fontId="4" fillId="28" borderId="0" xfId="162" applyFont="1" applyFill="1" applyBorder="1"/>
    <xf numFmtId="0" fontId="45" fillId="28" borderId="0" xfId="156" applyFont="1" applyFill="1" applyBorder="1"/>
    <xf numFmtId="0" fontId="50" fillId="28" borderId="0" xfId="156" applyFont="1" applyFill="1" applyBorder="1"/>
    <xf numFmtId="0" fontId="4" fillId="28" borderId="0" xfId="160" applyFont="1" applyFill="1" applyBorder="1"/>
    <xf numFmtId="0" fontId="62" fillId="28" borderId="0" xfId="160" applyFont="1" applyFill="1" applyBorder="1"/>
    <xf numFmtId="0" fontId="62" fillId="28" borderId="0" xfId="162" applyFont="1" applyFill="1" applyBorder="1"/>
    <xf numFmtId="0" fontId="44" fillId="28" borderId="0" xfId="0" applyFont="1" applyFill="1" applyAlignment="1"/>
    <xf numFmtId="0" fontId="44" fillId="28" borderId="0" xfId="0" applyFont="1" applyFill="1"/>
    <xf numFmtId="0" fontId="47" fillId="28" borderId="0" xfId="0" applyFont="1" applyFill="1" applyAlignment="1">
      <alignment horizontal="left"/>
    </xf>
    <xf numFmtId="0" fontId="47" fillId="22" borderId="0" xfId="0" applyFont="1" applyFill="1" applyAlignment="1">
      <alignment horizontal="left"/>
    </xf>
    <xf numFmtId="0" fontId="4" fillId="28" borderId="0" xfId="0" applyFont="1" applyFill="1" applyAlignment="1">
      <alignment horizontal="left"/>
    </xf>
    <xf numFmtId="0" fontId="45" fillId="28" borderId="0" xfId="0" applyFont="1" applyFill="1" applyAlignment="1">
      <alignment horizontal="left"/>
    </xf>
    <xf numFmtId="0" fontId="51" fillId="28" borderId="0" xfId="0" applyFont="1" applyFill="1" applyAlignment="1">
      <alignment horizontal="left"/>
    </xf>
    <xf numFmtId="0" fontId="51" fillId="22" borderId="0" xfId="0" applyFont="1" applyFill="1" applyAlignment="1">
      <alignment horizontal="left"/>
    </xf>
    <xf numFmtId="0" fontId="45" fillId="28" borderId="0" xfId="0" applyFont="1" applyFill="1"/>
    <xf numFmtId="0" fontId="44" fillId="28" borderId="0" xfId="0" applyFont="1" applyFill="1" applyAlignment="1">
      <alignment horizontal="left"/>
    </xf>
    <xf numFmtId="171" fontId="4" fillId="28" borderId="13" xfId="0" applyNumberFormat="1" applyFont="1" applyFill="1" applyBorder="1"/>
    <xf numFmtId="171" fontId="4" fillId="28" borderId="14" xfId="0" applyNumberFormat="1" applyFont="1" applyFill="1" applyBorder="1"/>
    <xf numFmtId="171" fontId="4" fillId="28" borderId="14" xfId="0" applyNumberFormat="1" applyFont="1" applyFill="1" applyBorder="1" applyAlignment="1">
      <alignment horizontal="right"/>
    </xf>
    <xf numFmtId="171" fontId="54" fillId="28" borderId="14" xfId="0" applyNumberFormat="1" applyFont="1" applyFill="1" applyBorder="1" applyAlignment="1">
      <alignment horizontal="right"/>
    </xf>
    <xf numFmtId="171" fontId="60" fillId="28" borderId="14" xfId="0" applyNumberFormat="1" applyFont="1" applyFill="1" applyBorder="1"/>
    <xf numFmtId="171" fontId="60" fillId="28" borderId="13" xfId="0" applyNumberFormat="1" applyFont="1" applyFill="1" applyBorder="1"/>
    <xf numFmtId="171" fontId="60" fillId="28" borderId="15" xfId="0" applyNumberFormat="1" applyFont="1" applyFill="1" applyBorder="1"/>
    <xf numFmtId="171" fontId="60" fillId="28" borderId="0" xfId="0" applyNumberFormat="1" applyFont="1" applyFill="1" applyBorder="1"/>
    <xf numFmtId="171" fontId="60" fillId="28" borderId="17" xfId="0" applyNumberFormat="1" applyFont="1" applyFill="1" applyBorder="1"/>
    <xf numFmtId="171" fontId="61" fillId="28" borderId="0" xfId="0" applyNumberFormat="1" applyFont="1" applyFill="1"/>
    <xf numFmtId="171" fontId="60" fillId="28" borderId="0" xfId="0" applyNumberFormat="1" applyFont="1" applyFill="1"/>
    <xf numFmtId="171" fontId="4" fillId="28" borderId="0" xfId="0" applyNumberFormat="1" applyFont="1" applyFill="1" applyBorder="1" applyAlignment="1">
      <alignment horizontal="right"/>
    </xf>
    <xf numFmtId="171" fontId="4" fillId="28" borderId="17" xfId="0" applyNumberFormat="1" applyFont="1" applyFill="1" applyBorder="1"/>
    <xf numFmtId="171" fontId="54" fillId="28" borderId="0" xfId="0" applyNumberFormat="1" applyFont="1" applyFill="1" applyBorder="1" applyAlignment="1">
      <alignment horizontal="right"/>
    </xf>
    <xf numFmtId="171" fontId="60" fillId="28" borderId="16" xfId="0" applyNumberFormat="1" applyFont="1" applyFill="1" applyBorder="1"/>
    <xf numFmtId="171" fontId="54" fillId="29" borderId="0" xfId="0" applyNumberFormat="1" applyFont="1" applyFill="1" applyBorder="1" applyAlignment="1">
      <alignment horizontal="right" vertical="top"/>
    </xf>
    <xf numFmtId="171" fontId="4" fillId="28" borderId="21" xfId="0" applyNumberFormat="1" applyFont="1" applyFill="1" applyBorder="1"/>
    <xf numFmtId="171" fontId="4" fillId="28" borderId="11" xfId="0" applyNumberFormat="1" applyFont="1" applyFill="1" applyBorder="1"/>
    <xf numFmtId="171" fontId="4" fillId="28" borderId="11" xfId="0" applyNumberFormat="1" applyFont="1" applyFill="1" applyBorder="1" applyAlignment="1">
      <alignment horizontal="right"/>
    </xf>
    <xf numFmtId="171" fontId="54" fillId="28" borderId="11" xfId="0" applyNumberFormat="1" applyFont="1" applyFill="1" applyBorder="1" applyAlignment="1">
      <alignment horizontal="right"/>
    </xf>
    <xf numFmtId="171" fontId="60" fillId="28" borderId="11" xfId="0" applyNumberFormat="1" applyFont="1" applyFill="1" applyBorder="1"/>
    <xf numFmtId="171" fontId="60" fillId="28" borderId="21" xfId="0" applyNumberFormat="1" applyFont="1" applyFill="1" applyBorder="1"/>
    <xf numFmtId="171" fontId="60" fillId="28" borderId="22" xfId="0" applyNumberFormat="1" applyFont="1" applyFill="1" applyBorder="1"/>
    <xf numFmtId="0" fontId="57" fillId="28" borderId="0" xfId="0" applyFont="1" applyFill="1" applyAlignment="1">
      <alignment horizontal="left"/>
    </xf>
    <xf numFmtId="0" fontId="4" fillId="28" borderId="0" xfId="0" applyFont="1" applyFill="1" applyAlignment="1"/>
    <xf numFmtId="171" fontId="4" fillId="28" borderId="0" xfId="0" applyNumberFormat="1" applyFont="1" applyFill="1" applyBorder="1" applyAlignment="1">
      <alignment horizontal="center" vertical="center" textRotation="90" wrapText="1"/>
    </xf>
    <xf numFmtId="1" fontId="4" fillId="28" borderId="0" xfId="0" applyNumberFormat="1" applyFont="1" applyFill="1" applyBorder="1" applyAlignment="1">
      <alignment horizontal="center" vertical="center" textRotation="90" wrapText="1"/>
    </xf>
    <xf numFmtId="0" fontId="45" fillId="28" borderId="0" xfId="0" applyFont="1" applyFill="1" applyAlignment="1"/>
    <xf numFmtId="0" fontId="4" fillId="22" borderId="0" xfId="0" applyFont="1" applyFill="1" applyBorder="1" applyAlignment="1">
      <alignment horizontal="center" vertical="center" textRotation="90" wrapText="1"/>
    </xf>
    <xf numFmtId="0" fontId="4" fillId="28" borderId="17" xfId="0" applyFont="1" applyFill="1" applyBorder="1"/>
    <xf numFmtId="1" fontId="4" fillId="28" borderId="17" xfId="0" applyNumberFormat="1" applyFont="1" applyFill="1" applyBorder="1"/>
    <xf numFmtId="1" fontId="44" fillId="28" borderId="0" xfId="0" applyNumberFormat="1" applyFont="1" applyFill="1" applyBorder="1"/>
    <xf numFmtId="1" fontId="44" fillId="28" borderId="14" xfId="0" applyNumberFormat="1" applyFont="1" applyFill="1" applyBorder="1"/>
    <xf numFmtId="1" fontId="60" fillId="28" borderId="16" xfId="0" applyNumberFormat="1" applyFont="1" applyFill="1" applyBorder="1"/>
    <xf numFmtId="171" fontId="22" fillId="28" borderId="0" xfId="0" applyNumberFormat="1" applyFont="1" applyFill="1"/>
    <xf numFmtId="1" fontId="48" fillId="28" borderId="0" xfId="0" applyNumberFormat="1" applyFont="1" applyFill="1" applyBorder="1"/>
    <xf numFmtId="1" fontId="48" fillId="28" borderId="14" xfId="0" applyNumberFormat="1" applyFont="1" applyFill="1" applyBorder="1"/>
    <xf numFmtId="3" fontId="61" fillId="28" borderId="0" xfId="0" applyNumberFormat="1" applyFont="1" applyFill="1"/>
    <xf numFmtId="1" fontId="62" fillId="28" borderId="14" xfId="163" applyNumberFormat="1" applyFont="1" applyFill="1" applyBorder="1" applyAlignment="1">
      <alignment horizontal="left" vertical="center"/>
    </xf>
    <xf numFmtId="1" fontId="62" fillId="28" borderId="11" xfId="163" applyNumberFormat="1" applyFont="1" applyFill="1" applyBorder="1" applyAlignment="1">
      <alignment horizontal="left" vertical="center"/>
    </xf>
    <xf numFmtId="171" fontId="46" fillId="28" borderId="11" xfId="0" applyNumberFormat="1" applyFont="1" applyFill="1" applyBorder="1"/>
    <xf numFmtId="1" fontId="61" fillId="28" borderId="11" xfId="0" applyNumberFormat="1" applyFont="1" applyFill="1" applyBorder="1"/>
    <xf numFmtId="1" fontId="60" fillId="28" borderId="21" xfId="0" applyNumberFormat="1" applyFont="1" applyFill="1" applyBorder="1"/>
    <xf numFmtId="1" fontId="60" fillId="28" borderId="11" xfId="0" applyNumberFormat="1" applyFont="1" applyFill="1" applyBorder="1"/>
    <xf numFmtId="1" fontId="63" fillId="28" borderId="0" xfId="0" applyNumberFormat="1" applyFont="1" applyFill="1" applyBorder="1"/>
    <xf numFmtId="1" fontId="63" fillId="28" borderId="13" xfId="0" applyNumberFormat="1" applyFont="1" applyFill="1" applyBorder="1"/>
    <xf numFmtId="0" fontId="4" fillId="28" borderId="0" xfId="0" applyFont="1" applyFill="1" applyBorder="1" applyAlignment="1">
      <alignment horizontal="left"/>
    </xf>
    <xf numFmtId="172" fontId="4" fillId="28" borderId="14" xfId="0" applyNumberFormat="1" applyFont="1" applyFill="1" applyBorder="1" applyAlignment="1">
      <alignment horizontal="right"/>
    </xf>
    <xf numFmtId="172" fontId="4" fillId="28" borderId="0" xfId="0" applyNumberFormat="1" applyFont="1" applyFill="1" applyBorder="1" applyAlignment="1">
      <alignment horizontal="right"/>
    </xf>
    <xf numFmtId="1" fontId="63" fillId="28" borderId="14" xfId="0" applyNumberFormat="1" applyFont="1" applyFill="1" applyBorder="1"/>
    <xf numFmtId="0" fontId="44" fillId="28" borderId="15" xfId="0" applyFont="1" applyFill="1" applyBorder="1" applyAlignment="1">
      <alignment horizontal="center" vertical="center"/>
    </xf>
    <xf numFmtId="1" fontId="45" fillId="28" borderId="0" xfId="0" applyNumberFormat="1" applyFont="1" applyFill="1" applyBorder="1"/>
    <xf numFmtId="0" fontId="44" fillId="28" borderId="13" xfId="0" applyFont="1" applyFill="1" applyBorder="1" applyAlignment="1">
      <alignment horizontal="center" vertical="center"/>
    </xf>
    <xf numFmtId="0" fontId="51" fillId="28" borderId="17" xfId="0" applyFont="1" applyFill="1" applyBorder="1" applyAlignment="1">
      <alignment horizontal="left" wrapText="1"/>
    </xf>
    <xf numFmtId="0" fontId="49" fillId="28" borderId="21" xfId="0" applyFont="1" applyFill="1" applyBorder="1" applyAlignment="1">
      <alignment horizontal="left" wrapText="1"/>
    </xf>
    <xf numFmtId="0" fontId="49" fillId="28" borderId="16" xfId="0" applyFont="1" applyFill="1" applyBorder="1" applyAlignment="1">
      <alignment wrapText="1"/>
    </xf>
    <xf numFmtId="0" fontId="51" fillId="28" borderId="21" xfId="0" applyFont="1" applyFill="1" applyBorder="1"/>
    <xf numFmtId="1" fontId="4" fillId="28" borderId="21" xfId="0" applyNumberFormat="1" applyFont="1" applyFill="1" applyBorder="1" applyAlignment="1">
      <alignment horizontal="right"/>
    </xf>
    <xf numFmtId="1" fontId="4" fillId="28" borderId="11" xfId="0" applyNumberFormat="1" applyFont="1" applyFill="1" applyBorder="1" applyAlignment="1">
      <alignment horizontal="right"/>
    </xf>
    <xf numFmtId="1" fontId="4" fillId="28" borderId="22" xfId="0" applyNumberFormat="1" applyFont="1" applyFill="1" applyBorder="1" applyAlignment="1">
      <alignment horizontal="right"/>
    </xf>
    <xf numFmtId="1" fontId="22" fillId="28" borderId="17" xfId="0" applyNumberFormat="1" applyFont="1" applyFill="1" applyBorder="1"/>
    <xf numFmtId="1" fontId="22" fillId="28" borderId="11" xfId="0" applyNumberFormat="1" applyFont="1" applyFill="1" applyBorder="1"/>
    <xf numFmtId="1" fontId="22" fillId="28" borderId="22" xfId="0" applyNumberFormat="1" applyFont="1" applyFill="1" applyBorder="1"/>
    <xf numFmtId="1" fontId="22" fillId="28" borderId="16" xfId="0" applyNumberFormat="1" applyFont="1" applyFill="1" applyBorder="1"/>
    <xf numFmtId="1" fontId="22" fillId="28" borderId="14" xfId="0" applyNumberFormat="1" applyFont="1" applyFill="1" applyBorder="1"/>
    <xf numFmtId="1" fontId="61" fillId="28" borderId="21" xfId="0" applyNumberFormat="1" applyFont="1" applyFill="1" applyBorder="1"/>
    <xf numFmtId="0" fontId="60" fillId="28" borderId="3" xfId="0" applyFont="1" applyFill="1" applyBorder="1"/>
    <xf numFmtId="0" fontId="22" fillId="28" borderId="3" xfId="0" applyFont="1" applyFill="1" applyBorder="1"/>
    <xf numFmtId="0" fontId="60" fillId="28" borderId="13" xfId="0" applyFont="1" applyFill="1" applyBorder="1"/>
    <xf numFmtId="0" fontId="60" fillId="28" borderId="14" xfId="0" applyFont="1" applyFill="1" applyBorder="1"/>
    <xf numFmtId="0" fontId="60" fillId="28" borderId="15" xfId="0" applyFont="1" applyFill="1" applyBorder="1"/>
    <xf numFmtId="0" fontId="60" fillId="28" borderId="21" xfId="0" applyFont="1" applyFill="1" applyBorder="1"/>
    <xf numFmtId="0" fontId="60" fillId="28" borderId="11" xfId="0" applyFont="1" applyFill="1" applyBorder="1"/>
    <xf numFmtId="0" fontId="60" fillId="28" borderId="22" xfId="0" applyFont="1" applyFill="1" applyBorder="1"/>
    <xf numFmtId="0" fontId="22" fillId="28" borderId="13" xfId="0" applyFont="1" applyFill="1" applyBorder="1"/>
    <xf numFmtId="0" fontId="22" fillId="28" borderId="14" xfId="0" applyFont="1" applyFill="1" applyBorder="1"/>
    <xf numFmtId="0" fontId="22" fillId="28" borderId="15" xfId="0" applyFont="1" applyFill="1" applyBorder="1"/>
    <xf numFmtId="0" fontId="22" fillId="28" borderId="16" xfId="0" applyFont="1" applyFill="1" applyBorder="1"/>
    <xf numFmtId="0" fontId="22" fillId="28" borderId="17" xfId="0" applyFont="1" applyFill="1" applyBorder="1"/>
    <xf numFmtId="0" fontId="22" fillId="28" borderId="21" xfId="0" applyFont="1" applyFill="1" applyBorder="1"/>
    <xf numFmtId="0" fontId="22" fillId="28" borderId="11" xfId="0" applyFont="1" applyFill="1" applyBorder="1"/>
    <xf numFmtId="0" fontId="22" fillId="28" borderId="22" xfId="0" applyFont="1" applyFill="1" applyBorder="1"/>
    <xf numFmtId="1" fontId="65" fillId="28" borderId="13" xfId="0" applyNumberFormat="1" applyFont="1" applyFill="1" applyBorder="1" applyAlignment="1">
      <alignment horizontal="right"/>
    </xf>
    <xf numFmtId="1" fontId="65" fillId="28" borderId="14" xfId="0" applyNumberFormat="1" applyFont="1" applyFill="1" applyBorder="1" applyAlignment="1">
      <alignment horizontal="right"/>
    </xf>
    <xf numFmtId="1" fontId="65" fillId="28" borderId="15" xfId="0" applyNumberFormat="1" applyFont="1" applyFill="1" applyBorder="1" applyAlignment="1">
      <alignment horizontal="right"/>
    </xf>
    <xf numFmtId="1" fontId="66" fillId="28" borderId="13" xfId="0" applyNumberFormat="1" applyFont="1" applyFill="1" applyBorder="1"/>
    <xf numFmtId="1" fontId="66" fillId="28" borderId="14" xfId="0" applyNumberFormat="1" applyFont="1" applyFill="1" applyBorder="1"/>
    <xf numFmtId="1" fontId="66" fillId="28" borderId="15" xfId="0" applyNumberFormat="1" applyFont="1" applyFill="1" applyBorder="1"/>
    <xf numFmtId="0" fontId="66" fillId="28" borderId="14" xfId="0" applyFont="1" applyFill="1" applyBorder="1"/>
    <xf numFmtId="0" fontId="44" fillId="28" borderId="17" xfId="0" applyFont="1" applyFill="1" applyBorder="1" applyAlignment="1">
      <alignment horizontal="center" vertical="center"/>
    </xf>
    <xf numFmtId="172" fontId="4" fillId="28" borderId="0" xfId="0" applyNumberFormat="1" applyFont="1" applyFill="1" applyBorder="1" applyAlignment="1">
      <alignment horizontal="right" vertical="top"/>
    </xf>
    <xf numFmtId="171" fontId="4" fillId="28" borderId="15" xfId="0" applyNumberFormat="1" applyFont="1" applyFill="1" applyBorder="1"/>
    <xf numFmtId="171" fontId="4" fillId="28" borderId="22" xfId="0" applyNumberFormat="1" applyFont="1" applyFill="1" applyBorder="1"/>
    <xf numFmtId="0" fontId="67" fillId="0" borderId="0" xfId="0" applyFont="1"/>
    <xf numFmtId="0" fontId="68" fillId="0" borderId="0" xfId="0" applyFont="1"/>
    <xf numFmtId="0" fontId="60" fillId="0" borderId="0" xfId="0" applyFont="1" applyAlignment="1">
      <alignment horizontal="center"/>
    </xf>
    <xf numFmtId="0" fontId="60" fillId="0" borderId="0" xfId="0" applyFont="1"/>
    <xf numFmtId="0" fontId="69" fillId="0" borderId="0" xfId="0" applyFont="1" applyFill="1"/>
    <xf numFmtId="0" fontId="69" fillId="0" borderId="0" xfId="0" applyFont="1"/>
    <xf numFmtId="0" fontId="49" fillId="28" borderId="17" xfId="0" applyFont="1" applyFill="1" applyBorder="1" applyAlignment="1">
      <alignment horizontal="left" wrapText="1"/>
    </xf>
    <xf numFmtId="0" fontId="72" fillId="28" borderId="17" xfId="0" applyFont="1" applyFill="1" applyBorder="1" applyAlignment="1">
      <alignment wrapText="1"/>
    </xf>
    <xf numFmtId="0" fontId="70" fillId="28" borderId="17" xfId="0" applyFont="1" applyFill="1" applyBorder="1" applyAlignment="1">
      <alignment horizontal="left" wrapText="1"/>
    </xf>
    <xf numFmtId="0" fontId="74" fillId="28" borderId="22" xfId="0" applyFont="1" applyFill="1" applyBorder="1" applyAlignment="1">
      <alignment wrapText="1"/>
    </xf>
    <xf numFmtId="0" fontId="74" fillId="28" borderId="21" xfId="0" applyFont="1" applyFill="1" applyBorder="1" applyAlignment="1">
      <alignment wrapText="1"/>
    </xf>
    <xf numFmtId="0" fontId="49" fillId="28" borderId="16" xfId="0" applyFont="1" applyFill="1" applyBorder="1"/>
    <xf numFmtId="0" fontId="70" fillId="28" borderId="16" xfId="0" applyFont="1" applyFill="1" applyBorder="1"/>
    <xf numFmtId="0" fontId="72" fillId="28" borderId="16" xfId="0" applyFont="1" applyFill="1" applyBorder="1"/>
    <xf numFmtId="1" fontId="73" fillId="28" borderId="16" xfId="0" applyNumberFormat="1" applyFont="1" applyFill="1" applyBorder="1" applyAlignment="1">
      <alignment horizontal="right"/>
    </xf>
    <xf numFmtId="1" fontId="73" fillId="28" borderId="0" xfId="0" applyNumberFormat="1" applyFont="1" applyFill="1" applyBorder="1" applyAlignment="1">
      <alignment horizontal="right"/>
    </xf>
    <xf numFmtId="1" fontId="73" fillId="28" borderId="17" xfId="0" applyNumberFormat="1" applyFont="1" applyFill="1" applyBorder="1" applyAlignment="1">
      <alignment horizontal="right"/>
    </xf>
    <xf numFmtId="1" fontId="75" fillId="28" borderId="0" xfId="0" applyNumberFormat="1" applyFont="1" applyFill="1" applyBorder="1"/>
    <xf numFmtId="1" fontId="75" fillId="28" borderId="16" xfId="0" applyNumberFormat="1" applyFont="1" applyFill="1" applyBorder="1"/>
    <xf numFmtId="1" fontId="22" fillId="28" borderId="13" xfId="0" applyNumberFormat="1" applyFont="1" applyFill="1" applyBorder="1"/>
    <xf numFmtId="171" fontId="46" fillId="28" borderId="21" xfId="0" applyNumberFormat="1" applyFont="1" applyFill="1" applyBorder="1"/>
    <xf numFmtId="0" fontId="46" fillId="28" borderId="11" xfId="0" applyFont="1" applyFill="1" applyBorder="1"/>
    <xf numFmtId="1" fontId="45" fillId="28" borderId="0" xfId="159" applyNumberFormat="1" applyFont="1" applyFill="1" applyBorder="1" applyAlignment="1">
      <alignment horizontal="right" vertical="center"/>
    </xf>
    <xf numFmtId="1" fontId="71" fillId="28" borderId="16" xfId="0" applyNumberFormat="1" applyFont="1" applyFill="1" applyBorder="1" applyAlignment="1">
      <alignment horizontal="right"/>
    </xf>
    <xf numFmtId="1" fontId="71" fillId="28" borderId="0" xfId="0" applyNumberFormat="1" applyFont="1" applyFill="1" applyBorder="1" applyAlignment="1">
      <alignment horizontal="right"/>
    </xf>
    <xf numFmtId="1" fontId="71" fillId="28" borderId="17" xfId="0" applyNumberFormat="1" applyFont="1" applyFill="1" applyBorder="1" applyAlignment="1">
      <alignment horizontal="right"/>
    </xf>
    <xf numFmtId="1" fontId="76" fillId="28" borderId="0" xfId="0" applyNumberFormat="1" applyFont="1" applyFill="1" applyBorder="1"/>
    <xf numFmtId="1" fontId="76" fillId="28" borderId="16" xfId="0" applyNumberFormat="1" applyFont="1" applyFill="1" applyBorder="1"/>
    <xf numFmtId="0" fontId="71" fillId="28" borderId="16" xfId="0" applyFont="1" applyFill="1" applyBorder="1" applyAlignment="1">
      <alignment horizontal="right"/>
    </xf>
    <xf numFmtId="0" fontId="71" fillId="28" borderId="0" xfId="0" applyFont="1" applyFill="1" applyBorder="1" applyAlignment="1">
      <alignment horizontal="right"/>
    </xf>
    <xf numFmtId="0" fontId="76" fillId="28" borderId="0" xfId="0" applyFont="1" applyFill="1"/>
    <xf numFmtId="0" fontId="44" fillId="28" borderId="18" xfId="0" applyFont="1" applyFill="1" applyBorder="1" applyAlignment="1">
      <alignment horizontal="center" vertical="center"/>
    </xf>
    <xf numFmtId="0" fontId="44" fillId="28" borderId="19" xfId="0" applyFont="1" applyFill="1" applyBorder="1" applyAlignment="1">
      <alignment horizontal="center" vertical="center"/>
    </xf>
    <xf numFmtId="0" fontId="44" fillId="28" borderId="14" xfId="0" applyFont="1" applyFill="1" applyBorder="1" applyAlignment="1">
      <alignment horizontal="center" vertical="center"/>
    </xf>
    <xf numFmtId="0" fontId="45" fillId="28" borderId="18" xfId="0" applyFont="1" applyFill="1" applyBorder="1" applyAlignment="1">
      <alignment horizontal="left" wrapText="1"/>
    </xf>
    <xf numFmtId="0" fontId="4" fillId="28" borderId="19" xfId="0" applyFont="1" applyFill="1" applyBorder="1" applyAlignment="1">
      <alignment horizontal="left" wrapText="1"/>
    </xf>
    <xf numFmtId="0" fontId="73" fillId="28" borderId="19" xfId="0" applyFont="1" applyFill="1" applyBorder="1" applyAlignment="1">
      <alignment horizontal="left" wrapText="1"/>
    </xf>
    <xf numFmtId="0" fontId="71" fillId="28" borderId="19" xfId="0" applyFont="1" applyFill="1" applyBorder="1" applyAlignment="1">
      <alignment wrapText="1"/>
    </xf>
    <xf numFmtId="0" fontId="4" fillId="28" borderId="19" xfId="0" applyFont="1" applyFill="1" applyBorder="1" applyAlignment="1">
      <alignment wrapText="1"/>
    </xf>
    <xf numFmtId="0" fontId="75" fillId="28" borderId="0" xfId="0" applyFont="1" applyFill="1" applyBorder="1"/>
    <xf numFmtId="2" fontId="60" fillId="28" borderId="17" xfId="0" applyNumberFormat="1" applyFont="1" applyFill="1" applyBorder="1"/>
    <xf numFmtId="171" fontId="4" fillId="28" borderId="15" xfId="0" applyNumberFormat="1" applyFont="1" applyFill="1" applyBorder="1" applyAlignment="1">
      <alignment horizontal="right"/>
    </xf>
    <xf numFmtId="171" fontId="4" fillId="28" borderId="17" xfId="0" applyNumberFormat="1" applyFont="1" applyFill="1" applyBorder="1" applyAlignment="1">
      <alignment horizontal="right"/>
    </xf>
    <xf numFmtId="171" fontId="4" fillId="28" borderId="22" xfId="0" applyNumberFormat="1" applyFont="1" applyFill="1" applyBorder="1" applyAlignment="1">
      <alignment horizontal="right"/>
    </xf>
    <xf numFmtId="171" fontId="4" fillId="28" borderId="13" xfId="0" applyNumberFormat="1" applyFont="1" applyFill="1" applyBorder="1" applyAlignment="1">
      <alignment horizontal="right"/>
    </xf>
    <xf numFmtId="171" fontId="4" fillId="28" borderId="16" xfId="0" applyNumberFormat="1" applyFont="1" applyFill="1" applyBorder="1" applyAlignment="1">
      <alignment horizontal="right"/>
    </xf>
    <xf numFmtId="171" fontId="4" fillId="28" borderId="21" xfId="0" applyNumberFormat="1" applyFont="1" applyFill="1" applyBorder="1" applyAlignment="1">
      <alignment horizontal="right"/>
    </xf>
    <xf numFmtId="171" fontId="54" fillId="29" borderId="16" xfId="0" applyNumberFormat="1" applyFont="1" applyFill="1" applyBorder="1" applyAlignment="1">
      <alignment horizontal="right" vertical="top"/>
    </xf>
    <xf numFmtId="0" fontId="4" fillId="22" borderId="0" xfId="0" applyFont="1" applyFill="1"/>
    <xf numFmtId="0" fontId="78" fillId="0" borderId="0" xfId="0" applyFont="1" applyFill="1" applyAlignment="1">
      <alignment wrapText="1"/>
    </xf>
    <xf numFmtId="0" fontId="77" fillId="0" borderId="0" xfId="0" applyFont="1" applyFill="1"/>
    <xf numFmtId="0" fontId="4" fillId="0" borderId="0" xfId="0" applyFont="1" applyFill="1" applyBorder="1"/>
    <xf numFmtId="2" fontId="60" fillId="28" borderId="0" xfId="0" applyNumberFormat="1" applyFont="1" applyFill="1" applyBorder="1"/>
    <xf numFmtId="171" fontId="54" fillId="28" borderId="13" xfId="0" applyNumberFormat="1" applyFont="1" applyFill="1" applyBorder="1" applyAlignment="1">
      <alignment horizontal="right"/>
    </xf>
    <xf numFmtId="171" fontId="4" fillId="29" borderId="17" xfId="0" applyNumberFormat="1" applyFont="1" applyFill="1" applyBorder="1" applyAlignment="1">
      <alignment horizontal="right" vertical="top"/>
    </xf>
    <xf numFmtId="172" fontId="4" fillId="28" borderId="13" xfId="0" applyNumberFormat="1" applyFont="1" applyFill="1" applyBorder="1" applyAlignment="1">
      <alignment horizontal="right"/>
    </xf>
    <xf numFmtId="172" fontId="4" fillId="28" borderId="16" xfId="0" applyNumberFormat="1" applyFont="1" applyFill="1" applyBorder="1" applyAlignment="1">
      <alignment horizontal="right"/>
    </xf>
    <xf numFmtId="171" fontId="54" fillId="28" borderId="15" xfId="0" applyNumberFormat="1" applyFont="1" applyFill="1" applyBorder="1" applyAlignment="1">
      <alignment horizontal="right"/>
    </xf>
    <xf numFmtId="0" fontId="44" fillId="28" borderId="3" xfId="0" applyFont="1" applyFill="1" applyBorder="1" applyAlignment="1">
      <alignment horizontal="center" vertical="center"/>
    </xf>
    <xf numFmtId="1" fontId="60" fillId="0" borderId="16" xfId="0" applyNumberFormat="1" applyFont="1" applyFill="1" applyBorder="1"/>
    <xf numFmtId="1" fontId="60" fillId="0" borderId="0" xfId="0" applyNumberFormat="1" applyFont="1" applyFill="1" applyBorder="1"/>
    <xf numFmtId="0" fontId="4" fillId="28" borderId="0" xfId="0" applyFont="1" applyFill="1" applyBorder="1" applyAlignment="1">
      <alignment horizontal="left" wrapText="1"/>
    </xf>
    <xf numFmtId="0" fontId="0" fillId="0" borderId="0" xfId="0" applyAlignment="1">
      <alignment vertical="center" wrapText="1"/>
    </xf>
    <xf numFmtId="0" fontId="4" fillId="28" borderId="0" xfId="0" applyFont="1" applyFill="1" applyAlignment="1">
      <alignment horizontal="left" wrapText="1"/>
    </xf>
    <xf numFmtId="1" fontId="45" fillId="28" borderId="11" xfId="0" applyNumberFormat="1" applyFont="1" applyFill="1" applyBorder="1"/>
    <xf numFmtId="0" fontId="44" fillId="28" borderId="18" xfId="0" applyFont="1" applyFill="1" applyBorder="1" applyAlignment="1">
      <alignment horizontal="center" vertical="center"/>
    </xf>
    <xf numFmtId="0" fontId="44" fillId="28" borderId="19" xfId="0" applyFont="1" applyFill="1" applyBorder="1" applyAlignment="1">
      <alignment horizontal="center" vertical="center"/>
    </xf>
    <xf numFmtId="0" fontId="45" fillId="28" borderId="0" xfId="0" applyFont="1" applyFill="1" applyBorder="1" applyAlignment="1">
      <alignment horizontal="left" wrapText="1"/>
    </xf>
    <xf numFmtId="0" fontId="4" fillId="28" borderId="0" xfId="0" applyFont="1" applyFill="1" applyBorder="1" applyAlignment="1">
      <alignment horizontal="left" wrapText="1"/>
    </xf>
    <xf numFmtId="0" fontId="74" fillId="28" borderId="0" xfId="0" applyFont="1" applyFill="1" applyBorder="1" applyAlignment="1">
      <alignment wrapText="1"/>
    </xf>
    <xf numFmtId="171" fontId="45" fillId="28" borderId="0" xfId="0" applyNumberFormat="1" applyFont="1" applyFill="1" applyBorder="1" applyAlignment="1">
      <alignment horizontal="right" wrapText="1"/>
    </xf>
    <xf numFmtId="171" fontId="45" fillId="0" borderId="0" xfId="0" applyNumberFormat="1" applyFont="1" applyFill="1" applyBorder="1" applyAlignment="1">
      <alignment horizontal="right" wrapText="1"/>
    </xf>
    <xf numFmtId="171" fontId="46" fillId="28" borderId="0" xfId="0" applyNumberFormat="1" applyFont="1" applyFill="1" applyBorder="1"/>
    <xf numFmtId="0" fontId="46" fillId="28" borderId="0" xfId="0" applyFont="1" applyFill="1" applyBorder="1"/>
    <xf numFmtId="171" fontId="46" fillId="0" borderId="0" xfId="0" applyNumberFormat="1" applyFont="1" applyFill="1" applyBorder="1"/>
    <xf numFmtId="1" fontId="51" fillId="28" borderId="0" xfId="0" applyNumberFormat="1" applyFont="1" applyFill="1" applyBorder="1"/>
    <xf numFmtId="1" fontId="61" fillId="28" borderId="0" xfId="0" applyNumberFormat="1" applyFont="1" applyFill="1" applyBorder="1"/>
    <xf numFmtId="0" fontId="81" fillId="0" borderId="0" xfId="0" applyFont="1" applyAlignment="1">
      <alignment horizontal="justify" vertical="center"/>
    </xf>
    <xf numFmtId="1" fontId="62" fillId="28" borderId="15" xfId="163" applyNumberFormat="1" applyFont="1" applyFill="1" applyBorder="1" applyAlignment="1">
      <alignment horizontal="left" vertical="center"/>
    </xf>
    <xf numFmtId="1" fontId="62" fillId="28" borderId="17" xfId="163" applyNumberFormat="1" applyFont="1" applyFill="1" applyBorder="1" applyAlignment="1">
      <alignment horizontal="left" vertical="center"/>
    </xf>
    <xf numFmtId="1" fontId="62" fillId="28" borderId="17" xfId="161" applyNumberFormat="1" applyFont="1" applyFill="1" applyBorder="1" applyAlignment="1">
      <alignment horizontal="left" vertical="center"/>
    </xf>
    <xf numFmtId="0" fontId="62" fillId="28" borderId="17" xfId="64" applyFont="1" applyFill="1" applyBorder="1"/>
    <xf numFmtId="1" fontId="62" fillId="28" borderId="17" xfId="0" applyNumberFormat="1" applyFont="1" applyFill="1" applyBorder="1"/>
    <xf numFmtId="0" fontId="62" fillId="28" borderId="17" xfId="158" applyFont="1" applyFill="1" applyBorder="1"/>
    <xf numFmtId="1" fontId="62" fillId="28" borderId="22" xfId="163" applyNumberFormat="1" applyFont="1" applyFill="1" applyBorder="1" applyAlignment="1">
      <alignment horizontal="left" vertical="center"/>
    </xf>
    <xf numFmtId="172" fontId="4" fillId="28" borderId="16" xfId="0" applyNumberFormat="1" applyFont="1" applyFill="1" applyBorder="1" applyAlignment="1">
      <alignment horizontal="right" vertical="top"/>
    </xf>
    <xf numFmtId="0" fontId="4" fillId="28" borderId="0" xfId="0" applyFont="1" applyFill="1" applyBorder="1" applyAlignment="1">
      <alignment horizontal="left" wrapText="1"/>
    </xf>
    <xf numFmtId="0" fontId="44" fillId="28" borderId="18" xfId="0" applyFont="1" applyFill="1" applyBorder="1" applyAlignment="1">
      <alignment horizontal="center" vertical="center"/>
    </xf>
    <xf numFmtId="0" fontId="44" fillId="28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/>
    </xf>
    <xf numFmtId="0" fontId="52" fillId="28" borderId="0" xfId="64" applyFont="1" applyFill="1" applyBorder="1" applyAlignment="1">
      <alignment horizontal="center" vertical="center"/>
    </xf>
    <xf numFmtId="172" fontId="54" fillId="29" borderId="0" xfId="0" applyNumberFormat="1" applyFont="1" applyFill="1" applyBorder="1" applyAlignment="1">
      <alignment horizontal="right"/>
    </xf>
    <xf numFmtId="172" fontId="54" fillId="29" borderId="16" xfId="0" applyNumberFormat="1" applyFont="1" applyFill="1" applyBorder="1" applyAlignment="1">
      <alignment horizontal="right"/>
    </xf>
    <xf numFmtId="172" fontId="54" fillId="29" borderId="17" xfId="0" applyNumberFormat="1" applyFont="1" applyFill="1" applyBorder="1" applyAlignment="1">
      <alignment horizontal="right"/>
    </xf>
    <xf numFmtId="172" fontId="54" fillId="29" borderId="21" xfId="0" applyNumberFormat="1" applyFont="1" applyFill="1" applyBorder="1" applyAlignment="1">
      <alignment horizontal="right"/>
    </xf>
    <xf numFmtId="172" fontId="54" fillId="29" borderId="11" xfId="0" applyNumberFormat="1" applyFont="1" applyFill="1" applyBorder="1" applyAlignment="1">
      <alignment horizontal="right"/>
    </xf>
    <xf numFmtId="172" fontId="54" fillId="29" borderId="22" xfId="0" applyNumberFormat="1" applyFont="1" applyFill="1" applyBorder="1" applyAlignment="1">
      <alignment horizontal="right"/>
    </xf>
    <xf numFmtId="0" fontId="49" fillId="28" borderId="18" xfId="64" applyFont="1" applyFill="1" applyBorder="1" applyAlignment="1">
      <alignment horizontal="center" vertical="center"/>
    </xf>
    <xf numFmtId="0" fontId="62" fillId="28" borderId="14" xfId="64" applyFont="1" applyFill="1" applyBorder="1" applyAlignment="1">
      <alignment horizontal="center" vertical="center"/>
    </xf>
    <xf numFmtId="0" fontId="47" fillId="28" borderId="19" xfId="64" applyFont="1" applyFill="1" applyBorder="1" applyAlignment="1">
      <alignment horizontal="center" vertical="center"/>
    </xf>
    <xf numFmtId="0" fontId="44" fillId="28" borderId="14" xfId="158" applyFont="1" applyFill="1" applyBorder="1" applyAlignment="1">
      <alignment horizontal="center" vertical="center"/>
    </xf>
    <xf numFmtId="0" fontId="4" fillId="0" borderId="0" xfId="0" applyFont="1" applyFill="1" applyBorder="1" applyAlignment="1">
      <alignment wrapText="1"/>
    </xf>
    <xf numFmtId="0" fontId="64" fillId="22" borderId="0" xfId="0" applyFont="1" applyFill="1" applyAlignment="1">
      <alignment wrapText="1"/>
    </xf>
    <xf numFmtId="0" fontId="77" fillId="0" borderId="0" xfId="0" applyFont="1" applyFill="1" applyAlignment="1">
      <alignment wrapText="1"/>
    </xf>
    <xf numFmtId="0" fontId="4" fillId="0" borderId="0" xfId="159" applyFont="1" applyFill="1"/>
    <xf numFmtId="0" fontId="54" fillId="0" borderId="0" xfId="0" applyFont="1" applyAlignment="1">
      <alignment vertical="center"/>
    </xf>
    <xf numFmtId="0" fontId="77" fillId="28" borderId="0" xfId="0" applyFont="1" applyFill="1"/>
    <xf numFmtId="171" fontId="77" fillId="28" borderId="0" xfId="0" applyNumberFormat="1" applyFont="1" applyFill="1" applyBorder="1"/>
    <xf numFmtId="0" fontId="77" fillId="28" borderId="0" xfId="0" applyFont="1" applyFill="1" applyBorder="1"/>
    <xf numFmtId="0" fontId="77" fillId="0" borderId="0" xfId="0" applyFont="1" applyFill="1" applyBorder="1"/>
    <xf numFmtId="0" fontId="77" fillId="0" borderId="0" xfId="0" applyFont="1" applyAlignment="1">
      <alignment vertical="center"/>
    </xf>
    <xf numFmtId="1" fontId="65" fillId="0" borderId="13" xfId="0" applyNumberFormat="1" applyFont="1" applyFill="1" applyBorder="1"/>
    <xf numFmtId="1" fontId="65" fillId="0" borderId="14" xfId="0" applyNumberFormat="1" applyFont="1" applyFill="1" applyBorder="1"/>
    <xf numFmtId="0" fontId="65" fillId="0" borderId="14" xfId="0" applyFont="1" applyFill="1" applyBorder="1"/>
    <xf numFmtId="1" fontId="44" fillId="0" borderId="16" xfId="0" applyNumberFormat="1" applyFont="1" applyFill="1" applyBorder="1"/>
    <xf numFmtId="1" fontId="44" fillId="0" borderId="0" xfId="0" applyNumberFormat="1" applyFont="1" applyFill="1" applyBorder="1"/>
    <xf numFmtId="1" fontId="4" fillId="0" borderId="16" xfId="0" applyNumberFormat="1" applyFont="1" applyFill="1" applyBorder="1"/>
    <xf numFmtId="1" fontId="4" fillId="0" borderId="0" xfId="0" applyNumberFormat="1" applyFont="1" applyFill="1" applyBorder="1"/>
    <xf numFmtId="1" fontId="4" fillId="0" borderId="13" xfId="0" applyNumberFormat="1" applyFont="1" applyFill="1" applyBorder="1"/>
    <xf numFmtId="1" fontId="4" fillId="0" borderId="14" xfId="0" applyNumberFormat="1" applyFont="1" applyFill="1" applyBorder="1"/>
    <xf numFmtId="1" fontId="73" fillId="0" borderId="16" xfId="0" applyNumberFormat="1" applyFont="1" applyFill="1" applyBorder="1" applyAlignment="1">
      <alignment horizontal="right"/>
    </xf>
    <xf numFmtId="1" fontId="73" fillId="0" borderId="0" xfId="0" applyNumberFormat="1" applyFont="1" applyFill="1" applyBorder="1" applyAlignment="1">
      <alignment horizontal="right"/>
    </xf>
    <xf numFmtId="1" fontId="73" fillId="0" borderId="16" xfId="0" applyNumberFormat="1" applyFont="1" applyFill="1" applyBorder="1"/>
    <xf numFmtId="1" fontId="73" fillId="0" borderId="0" xfId="0" applyNumberFormat="1" applyFont="1" applyFill="1" applyBorder="1"/>
    <xf numFmtId="1" fontId="71" fillId="0" borderId="16" xfId="0" applyNumberFormat="1" applyFont="1" applyFill="1" applyBorder="1" applyAlignment="1">
      <alignment horizontal="right"/>
    </xf>
    <xf numFmtId="1" fontId="71" fillId="0" borderId="0" xfId="0" applyNumberFormat="1" applyFont="1" applyFill="1" applyBorder="1" applyAlignment="1">
      <alignment horizontal="right"/>
    </xf>
    <xf numFmtId="1" fontId="71" fillId="0" borderId="0" xfId="0" applyNumberFormat="1" applyFont="1" applyFill="1" applyBorder="1"/>
    <xf numFmtId="1" fontId="4" fillId="0" borderId="16" xfId="0" applyNumberFormat="1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71" fontId="45" fillId="0" borderId="21" xfId="0" applyNumberFormat="1" applyFont="1" applyFill="1" applyBorder="1"/>
    <xf numFmtId="171" fontId="45" fillId="0" borderId="11" xfId="0" applyNumberFormat="1" applyFont="1" applyFill="1" applyBorder="1"/>
    <xf numFmtId="0" fontId="45" fillId="0" borderId="11" xfId="0" applyFont="1" applyFill="1" applyBorder="1"/>
    <xf numFmtId="172" fontId="60" fillId="28" borderId="16" xfId="0" applyNumberFormat="1" applyFont="1" applyFill="1" applyBorder="1"/>
    <xf numFmtId="172" fontId="60" fillId="28" borderId="0" xfId="0" applyNumberFormat="1" applyFont="1" applyFill="1" applyBorder="1"/>
    <xf numFmtId="172" fontId="60" fillId="28" borderId="17" xfId="0" applyNumberFormat="1" applyFont="1" applyFill="1" applyBorder="1"/>
    <xf numFmtId="171" fontId="4" fillId="28" borderId="3" xfId="0" applyNumberFormat="1" applyFont="1" applyFill="1" applyBorder="1" applyAlignment="1">
      <alignment horizontal="center" vertical="center" textRotation="90" wrapText="1"/>
    </xf>
    <xf numFmtId="1" fontId="44" fillId="28" borderId="3" xfId="0" applyNumberFormat="1" applyFont="1" applyFill="1" applyBorder="1" applyAlignment="1">
      <alignment horizontal="center" vertical="center" textRotation="90" wrapText="1"/>
    </xf>
    <xf numFmtId="0" fontId="44" fillId="28" borderId="14" xfId="0" applyFont="1" applyFill="1" applyBorder="1" applyAlignment="1">
      <alignment horizontal="center" vertical="center"/>
    </xf>
    <xf numFmtId="0" fontId="44" fillId="28" borderId="19" xfId="0" applyFont="1" applyFill="1" applyBorder="1" applyAlignment="1">
      <alignment horizontal="center" vertical="center"/>
    </xf>
    <xf numFmtId="1" fontId="4" fillId="0" borderId="21" xfId="0" applyNumberFormat="1" applyFont="1" applyFill="1" applyBorder="1"/>
    <xf numFmtId="1" fontId="4" fillId="0" borderId="11" xfId="0" applyNumberFormat="1" applyFont="1" applyFill="1" applyBorder="1"/>
    <xf numFmtId="172" fontId="60" fillId="28" borderId="13" xfId="0" applyNumberFormat="1" applyFont="1" applyFill="1" applyBorder="1"/>
    <xf numFmtId="172" fontId="60" fillId="28" borderId="14" xfId="0" applyNumberFormat="1" applyFont="1" applyFill="1" applyBorder="1"/>
    <xf numFmtId="172" fontId="60" fillId="28" borderId="15" xfId="0" applyNumberFormat="1" applyFont="1" applyFill="1" applyBorder="1"/>
    <xf numFmtId="0" fontId="82" fillId="28" borderId="0" xfId="0" applyFont="1" applyFill="1"/>
    <xf numFmtId="3" fontId="82" fillId="28" borderId="0" xfId="0" applyNumberFormat="1" applyFont="1" applyFill="1"/>
    <xf numFmtId="0" fontId="60" fillId="28" borderId="0" xfId="0" applyFont="1" applyFill="1" applyAlignment="1">
      <alignment horizontal="left" wrapText="1"/>
    </xf>
    <xf numFmtId="2" fontId="4" fillId="28" borderId="17" xfId="0" applyNumberFormat="1" applyFont="1" applyFill="1" applyBorder="1" applyAlignment="1">
      <alignment horizontal="right"/>
    </xf>
    <xf numFmtId="2" fontId="4" fillId="28" borderId="0" xfId="0" applyNumberFormat="1" applyFont="1" applyFill="1" applyBorder="1" applyAlignment="1">
      <alignment horizontal="right"/>
    </xf>
    <xf numFmtId="172" fontId="54" fillId="28" borderId="16" xfId="0" applyNumberFormat="1" applyFont="1" applyFill="1" applyBorder="1" applyAlignment="1">
      <alignment horizontal="right"/>
    </xf>
    <xf numFmtId="172" fontId="54" fillId="28" borderId="0" xfId="0" applyNumberFormat="1" applyFont="1" applyFill="1" applyBorder="1" applyAlignment="1">
      <alignment horizontal="right"/>
    </xf>
    <xf numFmtId="172" fontId="54" fillId="28" borderId="17" xfId="0" applyNumberFormat="1" applyFont="1" applyFill="1" applyBorder="1" applyAlignment="1">
      <alignment horizontal="right"/>
    </xf>
    <xf numFmtId="0" fontId="44" fillId="28" borderId="19" xfId="0" applyFont="1" applyFill="1" applyBorder="1" applyAlignment="1">
      <alignment horizontal="center" vertical="center"/>
    </xf>
    <xf numFmtId="171" fontId="45" fillId="28" borderId="11" xfId="0" applyNumberFormat="1" applyFont="1" applyFill="1" applyBorder="1"/>
    <xf numFmtId="0" fontId="76" fillId="28" borderId="17" xfId="0" applyFont="1" applyFill="1" applyBorder="1"/>
    <xf numFmtId="0" fontId="48" fillId="28" borderId="17" xfId="0" applyFont="1" applyFill="1" applyBorder="1"/>
    <xf numFmtId="0" fontId="48" fillId="28" borderId="0" xfId="0" applyFont="1" applyFill="1" applyBorder="1"/>
    <xf numFmtId="0" fontId="76" fillId="28" borderId="0" xfId="0" applyFont="1" applyFill="1" applyBorder="1"/>
    <xf numFmtId="1" fontId="44" fillId="28" borderId="12" xfId="0" applyNumberFormat="1" applyFont="1" applyFill="1" applyBorder="1" applyAlignment="1">
      <alignment horizontal="center" vertical="center" textRotation="90" wrapText="1"/>
    </xf>
    <xf numFmtId="0" fontId="44" fillId="28" borderId="18" xfId="0" applyFont="1" applyFill="1" applyBorder="1" applyAlignment="1">
      <alignment horizontal="center" vertical="center"/>
    </xf>
    <xf numFmtId="0" fontId="61" fillId="0" borderId="11" xfId="0" applyFont="1" applyFill="1" applyBorder="1"/>
    <xf numFmtId="1" fontId="60" fillId="28" borderId="22" xfId="0" applyNumberFormat="1" applyFont="1" applyFill="1" applyBorder="1"/>
    <xf numFmtId="0" fontId="60" fillId="28" borderId="12" xfId="0" applyFont="1" applyFill="1" applyBorder="1"/>
    <xf numFmtId="0" fontId="60" fillId="28" borderId="23" xfId="0" applyFont="1" applyFill="1" applyBorder="1"/>
    <xf numFmtId="0" fontId="60" fillId="28" borderId="24" xfId="0" applyFont="1" applyFill="1" applyBorder="1"/>
    <xf numFmtId="0" fontId="22" fillId="28" borderId="12" xfId="0" applyFont="1" applyFill="1" applyBorder="1"/>
    <xf numFmtId="0" fontId="22" fillId="28" borderId="23" xfId="0" applyFont="1" applyFill="1" applyBorder="1"/>
    <xf numFmtId="0" fontId="22" fillId="28" borderId="24" xfId="0" applyFont="1" applyFill="1" applyBorder="1"/>
    <xf numFmtId="0" fontId="48" fillId="28" borderId="16" xfId="0" applyFont="1" applyFill="1" applyBorder="1"/>
    <xf numFmtId="0" fontId="76" fillId="28" borderId="16" xfId="0" applyFont="1" applyFill="1" applyBorder="1"/>
    <xf numFmtId="0" fontId="44" fillId="28" borderId="18" xfId="0" applyFont="1" applyFill="1" applyBorder="1" applyAlignment="1">
      <alignment horizontal="left" wrapText="1"/>
    </xf>
    <xf numFmtId="0" fontId="44" fillId="28" borderId="19" xfId="0" applyFont="1" applyFill="1" applyBorder="1" applyAlignment="1">
      <alignment horizontal="left" wrapText="1"/>
    </xf>
    <xf numFmtId="0" fontId="4" fillId="28" borderId="19" xfId="0" applyFont="1" applyFill="1" applyBorder="1" applyAlignment="1">
      <alignment horizontal="center" wrapText="1"/>
    </xf>
    <xf numFmtId="0" fontId="4" fillId="28" borderId="20" xfId="0" applyFont="1" applyFill="1" applyBorder="1" applyAlignment="1">
      <alignment horizontal="left" wrapText="1"/>
    </xf>
    <xf numFmtId="1" fontId="48" fillId="28" borderId="15" xfId="0" applyNumberFormat="1" applyFont="1" applyFill="1" applyBorder="1"/>
    <xf numFmtId="1" fontId="75" fillId="28" borderId="17" xfId="0" applyNumberFormat="1" applyFont="1" applyFill="1" applyBorder="1"/>
    <xf numFmtId="0" fontId="71" fillId="28" borderId="17" xfId="0" applyFont="1" applyFill="1" applyBorder="1" applyAlignment="1">
      <alignment horizontal="right"/>
    </xf>
    <xf numFmtId="1" fontId="4" fillId="28" borderId="19" xfId="163" applyNumberFormat="1" applyFont="1" applyFill="1" applyBorder="1" applyAlignment="1">
      <alignment horizontal="left" vertical="center"/>
    </xf>
    <xf numFmtId="0" fontId="4" fillId="28" borderId="18" xfId="64" applyFont="1" applyFill="1" applyBorder="1" applyAlignment="1">
      <alignment horizontal="center" vertical="center"/>
    </xf>
    <xf numFmtId="1" fontId="44" fillId="28" borderId="18" xfId="0" applyNumberFormat="1" applyFont="1" applyFill="1" applyBorder="1"/>
    <xf numFmtId="1" fontId="4" fillId="28" borderId="19" xfId="0" applyNumberFormat="1" applyFont="1" applyFill="1" applyBorder="1"/>
    <xf numFmtId="1" fontId="45" fillId="28" borderId="18" xfId="0" applyNumberFormat="1" applyFont="1" applyFill="1" applyBorder="1"/>
    <xf numFmtId="1" fontId="45" fillId="28" borderId="20" xfId="0" applyNumberFormat="1" applyFont="1" applyFill="1" applyBorder="1"/>
    <xf numFmtId="0" fontId="44" fillId="28" borderId="18" xfId="0" applyFont="1" applyFill="1" applyBorder="1" applyAlignment="1">
      <alignment horizontal="center" vertical="center"/>
    </xf>
    <xf numFmtId="1" fontId="63" fillId="28" borderId="15" xfId="0" applyNumberFormat="1" applyFont="1" applyFill="1" applyBorder="1"/>
    <xf numFmtId="0" fontId="60" fillId="0" borderId="0" xfId="0" applyFont="1" applyFill="1" applyBorder="1"/>
    <xf numFmtId="0" fontId="63" fillId="28" borderId="14" xfId="0" applyFont="1" applyFill="1" applyBorder="1"/>
    <xf numFmtId="1" fontId="61" fillId="28" borderId="22" xfId="0" applyNumberFormat="1" applyFont="1" applyFill="1" applyBorder="1"/>
    <xf numFmtId="1" fontId="4" fillId="29" borderId="16" xfId="0" applyNumberFormat="1" applyFont="1" applyFill="1" applyBorder="1" applyAlignment="1">
      <alignment horizontal="right" vertical="top"/>
    </xf>
    <xf numFmtId="0" fontId="45" fillId="28" borderId="22" xfId="0" applyFont="1" applyFill="1" applyBorder="1"/>
    <xf numFmtId="0" fontId="61" fillId="0" borderId="0" xfId="0" applyFont="1" applyFill="1" applyBorder="1"/>
    <xf numFmtId="0" fontId="4" fillId="0" borderId="0" xfId="0" applyFont="1" applyFill="1" applyBorder="1" applyAlignment="1"/>
    <xf numFmtId="0" fontId="60" fillId="0" borderId="0" xfId="0" applyFont="1" applyFill="1"/>
    <xf numFmtId="0" fontId="4" fillId="0" borderId="0" xfId="0" applyFont="1" applyFill="1" applyAlignment="1"/>
    <xf numFmtId="0" fontId="4" fillId="0" borderId="0" xfId="0" applyFont="1" applyFill="1"/>
    <xf numFmtId="1" fontId="4" fillId="28" borderId="17" xfId="161" applyNumberFormat="1" applyFont="1" applyFill="1" applyBorder="1" applyAlignment="1">
      <alignment horizontal="left" vertical="center"/>
    </xf>
    <xf numFmtId="172" fontId="4" fillId="29" borderId="16" xfId="0" applyNumberFormat="1" applyFont="1" applyFill="1" applyBorder="1" applyAlignment="1">
      <alignment horizontal="right"/>
    </xf>
    <xf numFmtId="172" fontId="4" fillId="29" borderId="0" xfId="0" applyNumberFormat="1" applyFont="1" applyFill="1" applyBorder="1" applyAlignment="1">
      <alignment horizontal="right"/>
    </xf>
    <xf numFmtId="172" fontId="4" fillId="29" borderId="17" xfId="0" applyNumberFormat="1" applyFont="1" applyFill="1" applyBorder="1" applyAlignment="1">
      <alignment horizontal="right"/>
    </xf>
    <xf numFmtId="172" fontId="4" fillId="28" borderId="16" xfId="0" applyNumberFormat="1" applyFont="1" applyFill="1" applyBorder="1"/>
    <xf numFmtId="172" fontId="4" fillId="28" borderId="0" xfId="0" applyNumberFormat="1" applyFont="1" applyFill="1" applyBorder="1"/>
    <xf numFmtId="172" fontId="4" fillId="28" borderId="17" xfId="0" applyNumberFormat="1" applyFont="1" applyFill="1" applyBorder="1"/>
    <xf numFmtId="171" fontId="4" fillId="0" borderId="0" xfId="0" applyNumberFormat="1" applyFont="1" applyFill="1" applyBorder="1"/>
    <xf numFmtId="172" fontId="4" fillId="0" borderId="0" xfId="0" applyNumberFormat="1" applyFont="1" applyFill="1" applyBorder="1"/>
    <xf numFmtId="1" fontId="82" fillId="28" borderId="0" xfId="0" applyNumberFormat="1" applyFont="1" applyFill="1"/>
    <xf numFmtId="171" fontId="60" fillId="0" borderId="0" xfId="0" applyNumberFormat="1" applyFont="1" applyFill="1" applyBorder="1"/>
    <xf numFmtId="173" fontId="4" fillId="28" borderId="3" xfId="184" applyNumberFormat="1" applyFont="1" applyFill="1" applyBorder="1" applyAlignment="1">
      <alignment horizontal="center" vertical="center" textRotation="90" wrapText="1"/>
    </xf>
    <xf numFmtId="173" fontId="44" fillId="28" borderId="3" xfId="184" applyNumberFormat="1" applyFont="1" applyFill="1" applyBorder="1" applyAlignment="1">
      <alignment horizontal="center" vertical="center" textRotation="90" wrapText="1"/>
    </xf>
    <xf numFmtId="173" fontId="60" fillId="28" borderId="16" xfId="184" applyNumberFormat="1" applyFont="1" applyFill="1" applyBorder="1"/>
    <xf numFmtId="173" fontId="60" fillId="28" borderId="0" xfId="184" applyNumberFormat="1" applyFont="1" applyFill="1" applyBorder="1"/>
    <xf numFmtId="173" fontId="60" fillId="28" borderId="17" xfId="184" applyNumberFormat="1" applyFont="1" applyFill="1" applyBorder="1"/>
    <xf numFmtId="173" fontId="4" fillId="28" borderId="16" xfId="184" applyNumberFormat="1" applyFont="1" applyFill="1" applyBorder="1"/>
    <xf numFmtId="173" fontId="4" fillId="28" borderId="0" xfId="184" applyNumberFormat="1" applyFont="1" applyFill="1" applyBorder="1"/>
    <xf numFmtId="173" fontId="4" fillId="28" borderId="17" xfId="184" applyNumberFormat="1" applyFont="1" applyFill="1" applyBorder="1"/>
    <xf numFmtId="174" fontId="60" fillId="28" borderId="21" xfId="184" applyNumberFormat="1" applyFont="1" applyFill="1" applyBorder="1"/>
    <xf numFmtId="174" fontId="60" fillId="28" borderId="11" xfId="184" applyNumberFormat="1" applyFont="1" applyFill="1" applyBorder="1"/>
    <xf numFmtId="174" fontId="60" fillId="28" borderId="22" xfId="184" applyNumberFormat="1" applyFont="1" applyFill="1" applyBorder="1"/>
    <xf numFmtId="172" fontId="84" fillId="28" borderId="0" xfId="0" applyNumberFormat="1" applyFont="1" applyFill="1"/>
    <xf numFmtId="172" fontId="82" fillId="28" borderId="0" xfId="0" applyNumberFormat="1" applyFont="1" applyFill="1"/>
    <xf numFmtId="1" fontId="76" fillId="28" borderId="0" xfId="0" applyNumberFormat="1" applyFont="1" applyFill="1"/>
    <xf numFmtId="171" fontId="82" fillId="28" borderId="0" xfId="0" applyNumberFormat="1" applyFont="1" applyFill="1"/>
    <xf numFmtId="174" fontId="60" fillId="28" borderId="0" xfId="184" applyNumberFormat="1" applyFont="1" applyFill="1" applyBorder="1"/>
    <xf numFmtId="0" fontId="44" fillId="28" borderId="18" xfId="0" applyFont="1" applyFill="1" applyBorder="1" applyAlignment="1">
      <alignment horizontal="center" vertical="center"/>
    </xf>
    <xf numFmtId="1" fontId="65" fillId="0" borderId="15" xfId="0" applyNumberFormat="1" applyFont="1" applyFill="1" applyBorder="1"/>
    <xf numFmtId="0" fontId="54" fillId="28" borderId="0" xfId="0" applyFont="1" applyFill="1" applyBorder="1" applyAlignment="1">
      <alignment readingOrder="1"/>
    </xf>
    <xf numFmtId="171" fontId="4" fillId="28" borderId="24" xfId="0" applyNumberFormat="1" applyFont="1" applyFill="1" applyBorder="1" applyAlignment="1">
      <alignment horizontal="center" vertical="center" textRotation="90" wrapText="1"/>
    </xf>
    <xf numFmtId="171" fontId="4" fillId="28" borderId="23" xfId="0" applyNumberFormat="1" applyFont="1" applyFill="1" applyBorder="1" applyAlignment="1">
      <alignment horizontal="center" vertical="center" textRotation="90" wrapText="1"/>
    </xf>
    <xf numFmtId="1" fontId="44" fillId="28" borderId="23" xfId="0" applyNumberFormat="1" applyFont="1" applyFill="1" applyBorder="1" applyAlignment="1">
      <alignment horizontal="center" vertical="center" textRotation="90" wrapText="1"/>
    </xf>
    <xf numFmtId="0" fontId="4" fillId="28" borderId="11" xfId="0" applyFont="1" applyFill="1" applyBorder="1" applyAlignment="1">
      <alignment horizontal="left"/>
    </xf>
    <xf numFmtId="0" fontId="47" fillId="28" borderId="11" xfId="0" applyFont="1" applyFill="1" applyBorder="1" applyAlignment="1">
      <alignment horizontal="left"/>
    </xf>
    <xf numFmtId="0" fontId="47" fillId="22" borderId="11" xfId="157" applyFont="1" applyFill="1" applyBorder="1" applyAlignment="1">
      <alignment horizontal="left"/>
    </xf>
    <xf numFmtId="0" fontId="4" fillId="28" borderId="11" xfId="0" applyFont="1" applyFill="1" applyBorder="1"/>
    <xf numFmtId="171" fontId="61" fillId="28" borderId="11" xfId="0" applyNumberFormat="1" applyFont="1" applyFill="1" applyBorder="1"/>
    <xf numFmtId="172" fontId="54" fillId="29" borderId="13" xfId="0" applyNumberFormat="1" applyFont="1" applyFill="1" applyBorder="1" applyAlignment="1">
      <alignment horizontal="right"/>
    </xf>
    <xf numFmtId="172" fontId="54" fillId="29" borderId="14" xfId="0" applyNumberFormat="1" applyFont="1" applyFill="1" applyBorder="1" applyAlignment="1">
      <alignment horizontal="right"/>
    </xf>
    <xf numFmtId="172" fontId="54" fillId="29" borderId="15" xfId="0" applyNumberFormat="1" applyFont="1" applyFill="1" applyBorder="1" applyAlignment="1">
      <alignment horizontal="right"/>
    </xf>
    <xf numFmtId="173" fontId="60" fillId="28" borderId="13" xfId="184" applyNumberFormat="1" applyFont="1" applyFill="1" applyBorder="1"/>
    <xf numFmtId="173" fontId="60" fillId="28" borderId="14" xfId="184" applyNumberFormat="1" applyFont="1" applyFill="1" applyBorder="1"/>
    <xf numFmtId="173" fontId="60" fillId="28" borderId="15" xfId="184" applyNumberFormat="1" applyFont="1" applyFill="1" applyBorder="1"/>
    <xf numFmtId="1" fontId="4" fillId="28" borderId="18" xfId="163" applyNumberFormat="1" applyFont="1" applyFill="1" applyBorder="1" applyAlignment="1">
      <alignment horizontal="left"/>
    </xf>
    <xf numFmtId="1" fontId="22" fillId="28" borderId="15" xfId="0" applyNumberFormat="1" applyFont="1" applyFill="1" applyBorder="1"/>
    <xf numFmtId="1" fontId="60" fillId="28" borderId="14" xfId="0" applyNumberFormat="1" applyFont="1" applyFill="1" applyBorder="1"/>
    <xf numFmtId="1" fontId="60" fillId="28" borderId="15" xfId="0" applyNumberFormat="1" applyFont="1" applyFill="1" applyBorder="1"/>
    <xf numFmtId="1" fontId="63" fillId="28" borderId="16" xfId="0" applyNumberFormat="1" applyFont="1" applyFill="1" applyBorder="1"/>
    <xf numFmtId="1" fontId="63" fillId="28" borderId="17" xfId="0" applyNumberFormat="1" applyFont="1" applyFill="1" applyBorder="1"/>
    <xf numFmtId="0" fontId="4" fillId="28" borderId="0" xfId="0" applyFont="1" applyFill="1" applyAlignment="1">
      <alignment horizontal="left" wrapText="1"/>
    </xf>
    <xf numFmtId="0" fontId="4" fillId="28" borderId="0" xfId="79" applyFont="1" applyFill="1" applyAlignment="1" applyProtection="1">
      <alignment wrapText="1"/>
    </xf>
    <xf numFmtId="0" fontId="80" fillId="0" borderId="0" xfId="0" applyFont="1" applyAlignment="1">
      <alignment vertical="center"/>
    </xf>
    <xf numFmtId="0" fontId="85" fillId="0" borderId="0" xfId="0" applyFont="1" applyAlignment="1">
      <alignment horizontal="justify" vertical="center"/>
    </xf>
    <xf numFmtId="172" fontId="22" fillId="28" borderId="0" xfId="0" applyNumberFormat="1" applyFont="1" applyFill="1"/>
    <xf numFmtId="171" fontId="46" fillId="0" borderId="21" xfId="0" applyNumberFormat="1" applyFont="1" applyFill="1" applyBorder="1"/>
    <xf numFmtId="171" fontId="46" fillId="0" borderId="11" xfId="0" applyNumberFormat="1" applyFont="1" applyFill="1" applyBorder="1"/>
    <xf numFmtId="0" fontId="22" fillId="0" borderId="22" xfId="0" applyFont="1" applyFill="1" applyBorder="1"/>
    <xf numFmtId="0" fontId="57" fillId="0" borderId="0" xfId="0" applyFont="1" applyAlignment="1">
      <alignment vertical="center" wrapText="1"/>
    </xf>
    <xf numFmtId="0" fontId="57" fillId="28" borderId="16" xfId="0" applyFont="1" applyFill="1" applyBorder="1"/>
    <xf numFmtId="0" fontId="57" fillId="28" borderId="17" xfId="0" applyFont="1" applyFill="1" applyBorder="1"/>
    <xf numFmtId="0" fontId="57" fillId="28" borderId="0" xfId="79" applyFont="1" applyFill="1" applyAlignment="1" applyProtection="1">
      <alignment wrapText="1"/>
    </xf>
    <xf numFmtId="0" fontId="57" fillId="0" borderId="0" xfId="0" applyFont="1" applyAlignment="1">
      <alignment horizontal="justify" vertical="center"/>
    </xf>
    <xf numFmtId="0" fontId="57" fillId="28" borderId="0" xfId="0" applyFont="1" applyFill="1" applyAlignment="1">
      <alignment horizontal="left" wrapText="1"/>
    </xf>
    <xf numFmtId="0" fontId="44" fillId="28" borderId="24" xfId="0" applyFont="1" applyFill="1" applyBorder="1" applyAlignment="1">
      <alignment horizontal="center" vertical="center"/>
    </xf>
    <xf numFmtId="0" fontId="44" fillId="28" borderId="14" xfId="0" applyFont="1" applyFill="1" applyBorder="1" applyAlignment="1">
      <alignment horizontal="center" vertical="center"/>
    </xf>
    <xf numFmtId="0" fontId="44" fillId="28" borderId="0" xfId="0" applyFont="1" applyFill="1" applyAlignment="1">
      <alignment readingOrder="1"/>
    </xf>
    <xf numFmtId="0" fontId="4" fillId="28" borderId="0" xfId="0" applyFont="1" applyFill="1" applyAlignment="1">
      <alignment horizontal="left" readingOrder="1"/>
    </xf>
    <xf numFmtId="0" fontId="4" fillId="28" borderId="0" xfId="0" applyFont="1" applyFill="1" applyAlignment="1">
      <alignment readingOrder="1"/>
    </xf>
    <xf numFmtId="0" fontId="44" fillId="28" borderId="0" xfId="0" applyFont="1" applyFill="1" applyAlignment="1">
      <alignment horizontal="left" readingOrder="1"/>
    </xf>
    <xf numFmtId="0" fontId="4" fillId="28" borderId="0" xfId="0" applyFont="1" applyFill="1" applyAlignment="1">
      <alignment horizontal="left" vertical="top" readingOrder="1"/>
    </xf>
    <xf numFmtId="0" fontId="4" fillId="28" borderId="0" xfId="0" applyFont="1" applyFill="1" applyAlignment="1">
      <alignment horizontal="left" vertical="center" readingOrder="1"/>
    </xf>
    <xf numFmtId="0" fontId="4" fillId="0" borderId="0" xfId="0" applyFont="1"/>
    <xf numFmtId="0" fontId="44" fillId="28" borderId="24" xfId="0" applyFont="1" applyFill="1" applyBorder="1" applyAlignment="1">
      <alignment horizontal="center" vertical="center"/>
    </xf>
    <xf numFmtId="0" fontId="44" fillId="28" borderId="12" xfId="0" applyFont="1" applyFill="1" applyBorder="1" applyAlignment="1">
      <alignment horizontal="center" vertical="center"/>
    </xf>
    <xf numFmtId="0" fontId="44" fillId="28" borderId="20" xfId="64" applyFont="1" applyFill="1" applyBorder="1" applyAlignment="1">
      <alignment horizontal="center" vertical="center"/>
    </xf>
    <xf numFmtId="0" fontId="66" fillId="28" borderId="15" xfId="0" applyFont="1" applyFill="1" applyBorder="1"/>
    <xf numFmtId="1" fontId="4" fillId="0" borderId="22" xfId="0" applyNumberFormat="1" applyFont="1" applyFill="1" applyBorder="1"/>
    <xf numFmtId="171" fontId="46" fillId="0" borderId="22" xfId="0" applyNumberFormat="1" applyFont="1" applyFill="1" applyBorder="1"/>
    <xf numFmtId="1" fontId="4" fillId="28" borderId="20" xfId="163" applyNumberFormat="1" applyFont="1" applyFill="1" applyBorder="1" applyAlignment="1">
      <alignment horizontal="left"/>
    </xf>
    <xf numFmtId="0" fontId="45" fillId="28" borderId="0" xfId="0" applyFont="1" applyFill="1" applyBorder="1" applyAlignment="1">
      <alignment horizontal="left" wrapText="1"/>
    </xf>
    <xf numFmtId="0" fontId="4" fillId="28" borderId="0" xfId="0" applyFont="1" applyFill="1" applyBorder="1" applyAlignment="1">
      <alignment horizontal="left" wrapText="1"/>
    </xf>
    <xf numFmtId="0" fontId="48" fillId="28" borderId="12" xfId="0" applyFont="1" applyFill="1" applyBorder="1" applyAlignment="1">
      <alignment horizontal="center"/>
    </xf>
    <xf numFmtId="0" fontId="48" fillId="28" borderId="23" xfId="0" applyFont="1" applyFill="1" applyBorder="1" applyAlignment="1">
      <alignment horizontal="center"/>
    </xf>
    <xf numFmtId="0" fontId="48" fillId="28" borderId="24" xfId="0" applyFont="1" applyFill="1" applyBorder="1" applyAlignment="1">
      <alignment horizontal="center"/>
    </xf>
    <xf numFmtId="0" fontId="44" fillId="28" borderId="12" xfId="0" applyFont="1" applyFill="1" applyBorder="1" applyAlignment="1">
      <alignment horizontal="center" vertical="center"/>
    </xf>
    <xf numFmtId="0" fontId="44" fillId="28" borderId="23" xfId="0" applyFont="1" applyFill="1" applyBorder="1" applyAlignment="1">
      <alignment horizontal="center" vertical="center"/>
    </xf>
    <xf numFmtId="0" fontId="44" fillId="28" borderId="24" xfId="0" applyFont="1" applyFill="1" applyBorder="1" applyAlignment="1">
      <alignment horizontal="center" vertical="center"/>
    </xf>
    <xf numFmtId="0" fontId="53" fillId="28" borderId="0" xfId="0" applyFont="1" applyFill="1" applyBorder="1" applyAlignment="1">
      <alignment horizontal="left" wrapText="1" readingOrder="1"/>
    </xf>
    <xf numFmtId="0" fontId="54" fillId="28" borderId="0" xfId="0" applyFont="1" applyFill="1" applyBorder="1" applyAlignment="1">
      <alignment horizontal="left" wrapText="1" readingOrder="1"/>
    </xf>
    <xf numFmtId="0" fontId="44" fillId="28" borderId="14" xfId="0" applyFont="1" applyFill="1" applyBorder="1" applyAlignment="1">
      <alignment horizontal="center" vertical="center"/>
    </xf>
    <xf numFmtId="0" fontId="44" fillId="28" borderId="18" xfId="0" applyFont="1" applyFill="1" applyBorder="1" applyAlignment="1">
      <alignment horizontal="center" vertical="center"/>
    </xf>
    <xf numFmtId="0" fontId="44" fillId="28" borderId="20" xfId="0" applyFont="1" applyFill="1" applyBorder="1" applyAlignment="1">
      <alignment horizontal="center" vertical="center"/>
    </xf>
    <xf numFmtId="0" fontId="47" fillId="28" borderId="14" xfId="0" applyFont="1" applyFill="1" applyBorder="1" applyAlignment="1">
      <alignment horizontal="center" vertical="center"/>
    </xf>
    <xf numFmtId="0" fontId="47" fillId="28" borderId="0" xfId="0" applyFont="1" applyFill="1" applyBorder="1" applyAlignment="1">
      <alignment horizontal="center" vertical="center"/>
    </xf>
    <xf numFmtId="1" fontId="47" fillId="28" borderId="18" xfId="157" applyNumberFormat="1" applyFont="1" applyFill="1" applyBorder="1" applyAlignment="1">
      <alignment horizontal="center" vertical="center"/>
    </xf>
    <xf numFmtId="1" fontId="47" fillId="28" borderId="20" xfId="157" applyNumberFormat="1" applyFont="1" applyFill="1" applyBorder="1" applyAlignment="1">
      <alignment horizontal="center" vertical="center"/>
    </xf>
    <xf numFmtId="1" fontId="4" fillId="28" borderId="0" xfId="0" applyNumberFormat="1" applyFont="1" applyFill="1" applyBorder="1" applyAlignment="1">
      <alignment horizontal="left" wrapText="1"/>
    </xf>
    <xf numFmtId="0" fontId="45" fillId="28" borderId="0" xfId="0" applyFont="1" applyFill="1" applyAlignment="1">
      <alignment horizontal="left" wrapText="1"/>
    </xf>
    <xf numFmtId="1" fontId="44" fillId="28" borderId="12" xfId="0" applyNumberFormat="1" applyFont="1" applyFill="1" applyBorder="1" applyAlignment="1">
      <alignment horizontal="center" vertical="center" wrapText="1"/>
    </xf>
    <xf numFmtId="1" fontId="44" fillId="28" borderId="23" xfId="0" applyNumberFormat="1" applyFont="1" applyFill="1" applyBorder="1" applyAlignment="1">
      <alignment horizontal="center" vertical="center" wrapText="1"/>
    </xf>
    <xf numFmtId="1" fontId="44" fillId="28" borderId="24" xfId="0" applyNumberFormat="1" applyFont="1" applyFill="1" applyBorder="1" applyAlignment="1">
      <alignment horizontal="center" vertical="center" wrapText="1"/>
    </xf>
    <xf numFmtId="0" fontId="63" fillId="28" borderId="12" xfId="0" applyFont="1" applyFill="1" applyBorder="1" applyAlignment="1">
      <alignment horizontal="center"/>
    </xf>
    <xf numFmtId="0" fontId="63" fillId="28" borderId="23" xfId="0" applyFont="1" applyFill="1" applyBorder="1" applyAlignment="1">
      <alignment horizontal="center"/>
    </xf>
    <xf numFmtId="0" fontId="63" fillId="28" borderId="24" xfId="0" applyFont="1" applyFill="1" applyBorder="1" applyAlignment="1">
      <alignment horizontal="center"/>
    </xf>
    <xf numFmtId="0" fontId="63" fillId="28" borderId="12" xfId="0" applyFont="1" applyFill="1" applyBorder="1" applyAlignment="1">
      <alignment horizontal="center" vertical="center"/>
    </xf>
    <xf numFmtId="0" fontId="63" fillId="28" borderId="23" xfId="0" applyFont="1" applyFill="1" applyBorder="1" applyAlignment="1">
      <alignment horizontal="center" vertical="center"/>
    </xf>
    <xf numFmtId="0" fontId="63" fillId="28" borderId="24" xfId="0" applyFont="1" applyFill="1" applyBorder="1" applyAlignment="1">
      <alignment horizontal="center" vertical="center"/>
    </xf>
    <xf numFmtId="0" fontId="44" fillId="28" borderId="24" xfId="0" applyFont="1" applyFill="1" applyBorder="1" applyAlignment="1">
      <alignment horizontal="center"/>
    </xf>
    <xf numFmtId="0" fontId="44" fillId="28" borderId="3" xfId="0" applyFont="1" applyFill="1" applyBorder="1" applyAlignment="1">
      <alignment horizontal="center"/>
    </xf>
    <xf numFmtId="0" fontId="44" fillId="28" borderId="12" xfId="0" applyFont="1" applyFill="1" applyBorder="1" applyAlignment="1">
      <alignment horizontal="center"/>
    </xf>
    <xf numFmtId="0" fontId="44" fillId="28" borderId="15" xfId="0" applyFont="1" applyFill="1" applyBorder="1" applyAlignment="1">
      <alignment horizontal="center"/>
    </xf>
    <xf numFmtId="0" fontId="44" fillId="28" borderId="18" xfId="0" applyFont="1" applyFill="1" applyBorder="1" applyAlignment="1">
      <alignment horizontal="center"/>
    </xf>
    <xf numFmtId="0" fontId="44" fillId="28" borderId="13" xfId="0" applyFont="1" applyFill="1" applyBorder="1" applyAlignment="1">
      <alignment horizontal="center"/>
    </xf>
    <xf numFmtId="0" fontId="44" fillId="28" borderId="20" xfId="0" applyFont="1" applyFill="1" applyBorder="1" applyAlignment="1">
      <alignment horizontal="center"/>
    </xf>
    <xf numFmtId="0" fontId="63" fillId="28" borderId="11" xfId="0" applyFont="1" applyFill="1" applyBorder="1" applyAlignment="1">
      <alignment horizontal="center"/>
    </xf>
    <xf numFmtId="0" fontId="64" fillId="22" borderId="0" xfId="0" applyFont="1" applyFill="1" applyAlignment="1">
      <alignment horizontal="left" wrapText="1"/>
    </xf>
    <xf numFmtId="0" fontId="44" fillId="28" borderId="18" xfId="64" applyFont="1" applyFill="1" applyBorder="1" applyAlignment="1">
      <alignment horizontal="center" vertical="center"/>
    </xf>
    <xf numFmtId="0" fontId="44" fillId="28" borderId="19" xfId="64" applyFont="1" applyFill="1" applyBorder="1" applyAlignment="1">
      <alignment horizontal="center" vertical="center"/>
    </xf>
    <xf numFmtId="0" fontId="44" fillId="28" borderId="20" xfId="64" applyFont="1" applyFill="1" applyBorder="1" applyAlignment="1">
      <alignment horizontal="center" vertical="center"/>
    </xf>
    <xf numFmtId="0" fontId="52" fillId="28" borderId="14" xfId="64" applyFont="1" applyFill="1" applyBorder="1" applyAlignment="1">
      <alignment horizontal="center" vertical="center"/>
    </xf>
    <xf numFmtId="0" fontId="52" fillId="28" borderId="0" xfId="64" applyFont="1" applyFill="1" applyBorder="1" applyAlignment="1">
      <alignment horizontal="center" vertical="center"/>
    </xf>
    <xf numFmtId="0" fontId="52" fillId="28" borderId="11" xfId="64" applyFont="1" applyFill="1" applyBorder="1" applyAlignment="1">
      <alignment horizontal="center" vertical="center"/>
    </xf>
    <xf numFmtId="0" fontId="44" fillId="28" borderId="23" xfId="0" applyFont="1" applyFill="1" applyBorder="1" applyAlignment="1">
      <alignment horizontal="center"/>
    </xf>
    <xf numFmtId="0" fontId="52" fillId="28" borderId="18" xfId="64" applyFont="1" applyFill="1" applyBorder="1" applyAlignment="1">
      <alignment horizontal="center" vertical="center"/>
    </xf>
    <xf numFmtId="0" fontId="52" fillId="28" borderId="16" xfId="64" applyFont="1" applyFill="1" applyBorder="1" applyAlignment="1">
      <alignment horizontal="center" vertical="center"/>
    </xf>
    <xf numFmtId="0" fontId="52" fillId="28" borderId="21" xfId="64" applyFont="1" applyFill="1" applyBorder="1" applyAlignment="1">
      <alignment horizontal="center" vertical="center"/>
    </xf>
    <xf numFmtId="0" fontId="4" fillId="28" borderId="0" xfId="0" applyFont="1" applyFill="1" applyAlignment="1">
      <alignment horizontal="left" wrapText="1"/>
    </xf>
    <xf numFmtId="0" fontId="63" fillId="0" borderId="12" xfId="0" applyFont="1" applyFill="1" applyBorder="1" applyAlignment="1">
      <alignment horizontal="center"/>
    </xf>
    <xf numFmtId="0" fontId="63" fillId="0" borderId="23" xfId="0" applyFont="1" applyFill="1" applyBorder="1" applyAlignment="1">
      <alignment horizontal="center"/>
    </xf>
    <xf numFmtId="0" fontId="63" fillId="0" borderId="24" xfId="0" applyFont="1" applyFill="1" applyBorder="1" applyAlignment="1">
      <alignment horizontal="center"/>
    </xf>
    <xf numFmtId="1" fontId="4" fillId="28" borderId="0" xfId="163" applyNumberFormat="1" applyFont="1" applyFill="1" applyBorder="1" applyAlignment="1">
      <alignment horizontal="left" wrapText="1"/>
    </xf>
    <xf numFmtId="0" fontId="60" fillId="28" borderId="0" xfId="0" applyFont="1" applyFill="1" applyAlignment="1">
      <alignment horizontal="left" wrapText="1"/>
    </xf>
  </cellXfs>
  <cellStyles count="185">
    <cellStyle name="100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Aeia?nnueea" xfId="26"/>
    <cellStyle name="Ãèïåðññûëêà" xfId="27"/>
    <cellStyle name="Bad" xfId="28"/>
    <cellStyle name="Calculation" xfId="29"/>
    <cellStyle name="Check Cell" xfId="30"/>
    <cellStyle name="clsAltData" xfId="31"/>
    <cellStyle name="clsColumnHeader" xfId="32"/>
    <cellStyle name="clsData" xfId="33"/>
    <cellStyle name="clsDefault" xfId="34"/>
    <cellStyle name="clsReportFooter" xfId="35"/>
    <cellStyle name="clsReportHeader" xfId="36"/>
    <cellStyle name="clsRowHeader" xfId="37"/>
    <cellStyle name="Comma [0]" xfId="38"/>
    <cellStyle name="Comma [0]䧟Лист3" xfId="39"/>
    <cellStyle name="Comma [0]䧟Лист3 2" xfId="40"/>
    <cellStyle name="Comma_Лист1" xfId="41"/>
    <cellStyle name="Currency [0]" xfId="42"/>
    <cellStyle name="Currency_Лист1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Îòêðûâàâøàÿñÿ ãèïåðññûëêà" xfId="58"/>
    <cellStyle name="Linked Cell" xfId="59"/>
    <cellStyle name="Neutral" xfId="60"/>
    <cellStyle name="Normal" xfId="61"/>
    <cellStyle name="Normal 2" xfId="62"/>
    <cellStyle name="Normal_Book1" xfId="63"/>
    <cellStyle name="Normal_Лист2 (2)" xfId="64"/>
    <cellStyle name="Note" xfId="65"/>
    <cellStyle name="Ôèíàíñîâûé_Tranche" xfId="66"/>
    <cellStyle name="Output" xfId="67"/>
    <cellStyle name="S0" xfId="68"/>
    <cellStyle name="S1" xfId="69"/>
    <cellStyle name="S2" xfId="70"/>
    <cellStyle name="S3" xfId="71"/>
    <cellStyle name="S4" xfId="72"/>
    <cellStyle name="S5" xfId="73"/>
    <cellStyle name="S6" xfId="74"/>
    <cellStyle name="Style 1" xfId="75"/>
    <cellStyle name="Title" xfId="76"/>
    <cellStyle name="Total" xfId="77"/>
    <cellStyle name="Warning Text" xfId="78"/>
    <cellStyle name="Гиперссылка 2" xfId="182"/>
    <cellStyle name="Гіперпосилання" xfId="79" builtinId="8"/>
    <cellStyle name="Грошовий 2" xfId="176"/>
    <cellStyle name="Заголовки до таблиць в бюлетень" xfId="80"/>
    <cellStyle name="Заголовок 1 2" xfId="177"/>
    <cellStyle name="Заголовок 2 2" xfId="178"/>
    <cellStyle name="Заголовок 3 2" xfId="179"/>
    <cellStyle name="Заголовок 4 2" xfId="180"/>
    <cellStyle name="Звичайний" xfId="0" builtinId="0"/>
    <cellStyle name="Звичайний 2" xfId="175"/>
    <cellStyle name="Обычный 10" xfId="81"/>
    <cellStyle name="Обычный 11" xfId="82"/>
    <cellStyle name="Обычный 12" xfId="83"/>
    <cellStyle name="Обычный 13" xfId="84"/>
    <cellStyle name="Обычный 14" xfId="85"/>
    <cellStyle name="Обычный 15" xfId="86"/>
    <cellStyle name="Обычный 16" xfId="87"/>
    <cellStyle name="Обычный 17" xfId="88"/>
    <cellStyle name="Обычный 18" xfId="89"/>
    <cellStyle name="Обычный 19" xfId="90"/>
    <cellStyle name="Обычный 2" xfId="91"/>
    <cellStyle name="Обычный 2 2" xfId="92"/>
    <cellStyle name="Обычный 2 2 2" xfId="93"/>
    <cellStyle name="Обычный 2 2 3" xfId="94"/>
    <cellStyle name="Обычный 2 2 4" xfId="95"/>
    <cellStyle name="Обычный 2 2 5" xfId="96"/>
    <cellStyle name="Обычный 2 2 6" xfId="97"/>
    <cellStyle name="Обычный 2 2 7" xfId="98"/>
    <cellStyle name="Обычный 2 2_ZB_3KV_2014" xfId="99"/>
    <cellStyle name="Обычный 2 3" xfId="100"/>
    <cellStyle name="Обычный 2 4" xfId="101"/>
    <cellStyle name="Обычный 2 5" xfId="102"/>
    <cellStyle name="Обычный 2 6" xfId="103"/>
    <cellStyle name="Обычный 2 7" xfId="104"/>
    <cellStyle name="Обычный 2_Borg_01_11_2012" xfId="105"/>
    <cellStyle name="Обычный 20" xfId="106"/>
    <cellStyle name="Обычный 21" xfId="107"/>
    <cellStyle name="Обычный 22" xfId="108"/>
    <cellStyle name="Обычный 23" xfId="109"/>
    <cellStyle name="Обычный 24" xfId="110"/>
    <cellStyle name="Обычный 25" xfId="111"/>
    <cellStyle name="Обычный 26" xfId="112"/>
    <cellStyle name="Обычный 27" xfId="113"/>
    <cellStyle name="Обычный 28" xfId="114"/>
    <cellStyle name="Обычный 29" xfId="115"/>
    <cellStyle name="Обычный 3" xfId="116"/>
    <cellStyle name="Обычный 3 2" xfId="117"/>
    <cellStyle name="Обычный 3 2 2" xfId="118"/>
    <cellStyle name="Обычный 3 2_borg01082010-prov_div" xfId="119"/>
    <cellStyle name="Обычный 3_ZB_3KV_2014" xfId="120"/>
    <cellStyle name="Обычный 30" xfId="121"/>
    <cellStyle name="Обычный 31" xfId="122"/>
    <cellStyle name="Обычный 32" xfId="123"/>
    <cellStyle name="Обычный 33" xfId="124"/>
    <cellStyle name="Обычный 34" xfId="125"/>
    <cellStyle name="Обычный 35" xfId="126"/>
    <cellStyle name="Обычный 36" xfId="127"/>
    <cellStyle name="Обычный 37" xfId="128"/>
    <cellStyle name="Обычный 38" xfId="129"/>
    <cellStyle name="Обычный 39" xfId="130"/>
    <cellStyle name="Обычный 4" xfId="131"/>
    <cellStyle name="Обычный 4 2" xfId="132"/>
    <cellStyle name="Обычный 4_ZB_3KV_2014" xfId="133"/>
    <cellStyle name="Обычный 40" xfId="134"/>
    <cellStyle name="Обычный 41" xfId="135"/>
    <cellStyle name="Обычный 42" xfId="136"/>
    <cellStyle name="Обычный 43" xfId="183"/>
    <cellStyle name="Обычный 45" xfId="137"/>
    <cellStyle name="Обычный 46" xfId="138"/>
    <cellStyle name="Обычный 47" xfId="139"/>
    <cellStyle name="Обычный 48" xfId="140"/>
    <cellStyle name="Обычный 49" xfId="141"/>
    <cellStyle name="Обычный 5" xfId="142"/>
    <cellStyle name="Обычный 5 2" xfId="143"/>
    <cellStyle name="Обычный 50" xfId="144"/>
    <cellStyle name="Обычный 51" xfId="145"/>
    <cellStyle name="Обычный 52" xfId="146"/>
    <cellStyle name="Обычный 53" xfId="147"/>
    <cellStyle name="Обычный 54" xfId="148"/>
    <cellStyle name="Обычный 6" xfId="149"/>
    <cellStyle name="Обычный 6 2" xfId="150"/>
    <cellStyle name="Обычный 6_ZB_3KV_2014" xfId="151"/>
    <cellStyle name="Обычный 7" xfId="152"/>
    <cellStyle name="Обычный 8" xfId="153"/>
    <cellStyle name="Обычный 9" xfId="154"/>
    <cellStyle name="Обычный_3.1-Monetary Statistics(1.1-1.4)" xfId="181"/>
    <cellStyle name="Обычный_3.1-Monetary Statistics(1.1-1.4) 2" xfId="155"/>
    <cellStyle name="Обычный_PLB_2006" xfId="156"/>
    <cellStyle name="Обычный_PLB2003din" xfId="157"/>
    <cellStyle name="Обычный_Динам_е_і_кв КПБ_ 6" xfId="158"/>
    <cellStyle name="Обычный_Експорт" xfId="159"/>
    <cellStyle name="Обычный_ЄС 9 міс.З_Т. 2015ДЛЯ ЗАПИТІВ річна. квартальна" xfId="160"/>
    <cellStyle name="Обычный_Лист5" xfId="161"/>
    <cellStyle name="Обычный_ПБ_4кв2012_АНФОР_2" xfId="162"/>
    <cellStyle name="Обычный_Таб ек кв." xfId="163"/>
    <cellStyle name="Процентный 2" xfId="164"/>
    <cellStyle name="Процентный 2 2" xfId="165"/>
    <cellStyle name="Процентный 2 3" xfId="166"/>
    <cellStyle name="Процентный 2 4" xfId="167"/>
    <cellStyle name="Процентный 2 5" xfId="168"/>
    <cellStyle name="Процентный 2 6" xfId="169"/>
    <cellStyle name="Процентный 2 7" xfId="170"/>
    <cellStyle name="Процентный 3" xfId="171"/>
    <cellStyle name="Стиль 1" xfId="172"/>
    <cellStyle name="Финансовый 2" xfId="173"/>
    <cellStyle name="Фінансовий" xfId="184" builtinId="3"/>
    <cellStyle name="Шапка" xfId="17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26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31750</xdr:rowOff>
        </xdr:from>
        <xdr:to>
          <xdr:col>0</xdr:col>
          <xdr:colOff>609600</xdr:colOff>
          <xdr:row>1</xdr:row>
          <xdr:rowOff>120650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FF38"/>
  <sheetViews>
    <sheetView tabSelected="1" workbookViewId="0">
      <selection activeCell="FD7" sqref="FD7"/>
    </sheetView>
  </sheetViews>
  <sheetFormatPr defaultColWidth="8.90625" defaultRowHeight="12.5"/>
  <cols>
    <col min="1" max="1" width="12" style="1" customWidth="1"/>
    <col min="2" max="2" width="113.453125" style="8" customWidth="1"/>
    <col min="3" max="99" width="8.90625" style="1"/>
    <col min="100" max="117" width="7.453125" style="1" customWidth="1"/>
    <col min="118" max="16384" width="8.90625" style="1"/>
  </cols>
  <sheetData>
    <row r="1" spans="1:162" ht="13">
      <c r="A1" s="1">
        <v>2</v>
      </c>
      <c r="B1" s="134" t="str">
        <f>IF($A$1=1,"1.Грошові перекази","1.Remittances")</f>
        <v>1.Remittances</v>
      </c>
    </row>
    <row r="2" spans="1:162">
      <c r="A2" s="1">
        <v>2</v>
      </c>
      <c r="B2" s="2" t="str">
        <f>IF($A$1=1,"1.1 Динаміка обсягів приватних грошових переказів в Україну","1.1 Remittances in Ukraine")</f>
        <v>1.1 Remittances in Ukraine</v>
      </c>
    </row>
    <row r="3" spans="1:162">
      <c r="A3" s="3" t="s">
        <v>0</v>
      </c>
      <c r="B3" s="4" t="str">
        <f>IF($A$1=1,"1.2 Обсяги приватних грошових переказів в Україну за основними країнами","1.2 Remittances in Ukraine by major countries")</f>
        <v>1.2 Remittances in Ukraine by major countries</v>
      </c>
    </row>
    <row r="4" spans="1:162">
      <c r="A4" s="5" t="s">
        <v>1</v>
      </c>
      <c r="B4" s="6" t="str">
        <f>IF($A$1=1,"1.3 Обсяги приватних грошових переказів в Україну за каналами надходження","1.3 Remittances in Ukraine by channels")</f>
        <v>1.3 Remittances in Ukraine by channels</v>
      </c>
    </row>
    <row r="5" spans="1:162">
      <c r="B5" s="7"/>
      <c r="EF5" s="217"/>
      <c r="EG5" s="218"/>
      <c r="EH5" s="218"/>
      <c r="EI5" s="218"/>
      <c r="EJ5" s="218"/>
      <c r="EK5" s="219"/>
      <c r="EL5" s="217"/>
      <c r="EM5" s="218"/>
      <c r="EN5" s="219"/>
    </row>
    <row r="6" spans="1:162">
      <c r="B6" s="7"/>
      <c r="EF6" s="220"/>
      <c r="EG6" s="20"/>
      <c r="EH6" s="20"/>
      <c r="EI6" s="20"/>
      <c r="EJ6" s="20"/>
      <c r="EK6" s="221"/>
      <c r="EL6" s="220"/>
      <c r="EM6" s="20"/>
      <c r="EN6" s="221"/>
    </row>
    <row r="7" spans="1:162">
      <c r="B7" s="7"/>
      <c r="CV7" s="210"/>
      <c r="CW7" s="210"/>
      <c r="CX7" s="210"/>
      <c r="CY7" s="210"/>
      <c r="CZ7" s="210"/>
      <c r="DA7" s="210"/>
      <c r="DB7" s="210"/>
      <c r="DC7" s="210"/>
      <c r="DD7" s="210"/>
      <c r="DE7" s="210"/>
      <c r="DF7" s="210"/>
      <c r="DG7" s="210"/>
      <c r="DH7" s="210"/>
      <c r="DI7" s="210"/>
      <c r="DJ7" s="210"/>
      <c r="DK7" s="210"/>
      <c r="DL7" s="210"/>
      <c r="DM7" s="210"/>
      <c r="EF7" s="222"/>
      <c r="EG7" s="223"/>
      <c r="EH7" s="223"/>
      <c r="EI7" s="223"/>
      <c r="EJ7" s="223"/>
      <c r="EK7" s="224"/>
      <c r="EL7" s="222"/>
      <c r="EM7" s="223"/>
      <c r="EN7" s="224"/>
      <c r="FD7" s="401"/>
      <c r="FE7" s="402"/>
      <c r="FF7" s="403"/>
    </row>
    <row r="8" spans="1:162" ht="65.150000000000006" customHeight="1">
      <c r="B8" s="299" t="str">
        <f>IF('1'!A1=1,B12,B14)</f>
        <v>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The estimation of private remittances to Ukraine for Q1, Q2 2022 is based on the available information, which lacks the data details by country and.</v>
      </c>
      <c r="CV8" s="217"/>
      <c r="CW8" s="218"/>
      <c r="CX8" s="219"/>
      <c r="CY8" s="217"/>
      <c r="CZ8" s="218"/>
      <c r="DA8" s="219"/>
      <c r="DB8" s="217"/>
      <c r="DC8" s="218"/>
      <c r="DD8" s="219"/>
      <c r="DE8" s="217"/>
      <c r="DF8" s="218"/>
      <c r="DG8" s="219"/>
      <c r="DH8" s="217"/>
      <c r="DI8" s="218"/>
      <c r="DJ8" s="219"/>
      <c r="DK8" s="217"/>
      <c r="DL8" s="218"/>
      <c r="DM8" s="219"/>
      <c r="FD8" s="217"/>
      <c r="FE8" s="218"/>
      <c r="FF8" s="219"/>
    </row>
    <row r="9" spans="1:162" ht="19" customHeight="1">
      <c r="B9" s="481" t="str">
        <f>IF('1'!A1=1,B17,B19)</f>
        <v>The  remittances data for 2024-2025 were revised following a revision of the  data by the  National Bank of Poland</v>
      </c>
      <c r="CV9" s="220"/>
      <c r="CW9" s="20"/>
      <c r="CX9" s="221"/>
      <c r="CY9" s="220"/>
      <c r="CZ9" s="20"/>
      <c r="DA9" s="221"/>
      <c r="DB9" s="220"/>
      <c r="DC9" s="20"/>
      <c r="DD9" s="221"/>
      <c r="DE9" s="220"/>
      <c r="DF9" s="20"/>
      <c r="DG9" s="221"/>
      <c r="DH9" s="220"/>
      <c r="DI9" s="20"/>
      <c r="DJ9" s="221"/>
      <c r="DK9" s="220"/>
      <c r="DL9" s="20"/>
      <c r="DM9" s="221"/>
      <c r="FD9" s="220"/>
      <c r="FE9" s="20"/>
      <c r="FF9" s="221"/>
    </row>
    <row r="10" spans="1:162" s="67" customFormat="1" ht="14.5">
      <c r="B10" s="483"/>
      <c r="CV10" s="107"/>
      <c r="CW10" s="12"/>
      <c r="CX10" s="172"/>
      <c r="CY10" s="107"/>
      <c r="CZ10" s="12"/>
      <c r="DA10" s="172"/>
      <c r="DB10" s="107"/>
      <c r="DC10" s="12"/>
      <c r="DD10" s="172"/>
      <c r="DE10" s="107"/>
      <c r="DF10" s="12"/>
      <c r="DG10" s="172"/>
      <c r="DH10" s="107"/>
      <c r="DI10" s="12"/>
      <c r="DJ10" s="172"/>
      <c r="DK10" s="107"/>
      <c r="DL10" s="12"/>
      <c r="DM10" s="172"/>
      <c r="FD10" s="107"/>
      <c r="FE10" s="12"/>
      <c r="FF10" s="172"/>
    </row>
    <row r="11" spans="1:162" s="67" customFormat="1">
      <c r="B11" s="482"/>
      <c r="CV11" s="107"/>
      <c r="CW11" s="12"/>
      <c r="CX11" s="172"/>
      <c r="CY11" s="107"/>
      <c r="CZ11" s="12"/>
      <c r="DA11" s="172"/>
      <c r="DB11" s="107"/>
      <c r="DC11" s="12"/>
      <c r="DD11" s="172"/>
      <c r="DE11" s="107"/>
      <c r="DF11" s="12"/>
      <c r="DG11" s="172"/>
      <c r="DH11" s="107"/>
      <c r="DI11" s="12"/>
      <c r="DJ11" s="172"/>
      <c r="DK11" s="107"/>
      <c r="DL11" s="12"/>
      <c r="DM11" s="172"/>
      <c r="FD11" s="107"/>
      <c r="FE11" s="12"/>
      <c r="FF11" s="172"/>
    </row>
    <row r="12" spans="1:162" s="81" customFormat="1" ht="134.15" hidden="1" customHeight="1">
      <c r="B12" s="489" t="s">
        <v>171</v>
      </c>
      <c r="CV12" s="490"/>
      <c r="CW12" s="71"/>
      <c r="CX12" s="491"/>
      <c r="CY12" s="490"/>
      <c r="CZ12" s="71"/>
      <c r="DA12" s="491"/>
      <c r="DB12" s="490"/>
      <c r="DC12" s="71"/>
      <c r="DD12" s="491"/>
      <c r="DE12" s="490"/>
      <c r="DF12" s="71"/>
      <c r="DG12" s="491"/>
      <c r="DH12" s="490"/>
      <c r="DI12" s="71"/>
      <c r="DJ12" s="491"/>
      <c r="DK12" s="490"/>
      <c r="DL12" s="71"/>
      <c r="DM12" s="491"/>
      <c r="FD12" s="490"/>
      <c r="FE12" s="71"/>
      <c r="FF12" s="491"/>
    </row>
    <row r="13" spans="1:162" s="81" customFormat="1" hidden="1">
      <c r="B13" s="492"/>
      <c r="CV13" s="490"/>
      <c r="CW13" s="71"/>
      <c r="CX13" s="491"/>
      <c r="CY13" s="490"/>
      <c r="CZ13" s="71"/>
      <c r="DA13" s="491"/>
      <c r="DB13" s="490"/>
      <c r="DC13" s="71"/>
      <c r="DD13" s="491"/>
      <c r="DE13" s="490"/>
      <c r="DF13" s="71"/>
      <c r="DG13" s="491"/>
      <c r="DH13" s="490"/>
      <c r="DI13" s="71"/>
      <c r="DJ13" s="491"/>
      <c r="DK13" s="490"/>
      <c r="DL13" s="71"/>
      <c r="DM13" s="491"/>
      <c r="FD13" s="490"/>
      <c r="FE13" s="71"/>
      <c r="FF13" s="491"/>
    </row>
    <row r="14" spans="1:162" s="81" customFormat="1" ht="88.5" hidden="1" customHeight="1">
      <c r="B14" s="493" t="s">
        <v>162</v>
      </c>
      <c r="CV14" s="490"/>
      <c r="CW14" s="71"/>
      <c r="CX14" s="491"/>
      <c r="CY14" s="490"/>
      <c r="CZ14" s="71"/>
      <c r="DA14" s="491"/>
      <c r="DB14" s="490"/>
      <c r="DC14" s="71"/>
      <c r="DD14" s="491"/>
      <c r="DE14" s="490"/>
      <c r="DF14" s="71"/>
      <c r="DG14" s="491"/>
      <c r="DH14" s="490"/>
      <c r="DI14" s="71"/>
      <c r="DJ14" s="491"/>
      <c r="DK14" s="490"/>
      <c r="DL14" s="71"/>
      <c r="DM14" s="491"/>
      <c r="FD14" s="490"/>
      <c r="FE14" s="71"/>
      <c r="FF14" s="491"/>
    </row>
    <row r="15" spans="1:162" s="81" customFormat="1" hidden="1">
      <c r="B15" s="492"/>
      <c r="CV15" s="490"/>
      <c r="CW15" s="71"/>
      <c r="CX15" s="491"/>
      <c r="CY15" s="490"/>
      <c r="CZ15" s="71"/>
      <c r="DA15" s="491"/>
      <c r="DB15" s="490"/>
      <c r="DC15" s="71"/>
      <c r="DD15" s="491"/>
      <c r="DE15" s="490"/>
      <c r="DF15" s="71"/>
      <c r="DG15" s="491"/>
      <c r="DH15" s="490"/>
      <c r="DI15" s="71"/>
      <c r="DJ15" s="491"/>
      <c r="DK15" s="490"/>
      <c r="DL15" s="71"/>
      <c r="DM15" s="491"/>
      <c r="FD15" s="490"/>
      <c r="FE15" s="71"/>
      <c r="FF15" s="491"/>
    </row>
    <row r="16" spans="1:162" s="81" customFormat="1" hidden="1">
      <c r="B16" s="492"/>
      <c r="CV16" s="490"/>
      <c r="CW16" s="71"/>
      <c r="CX16" s="491"/>
      <c r="CY16" s="490"/>
      <c r="CZ16" s="71"/>
      <c r="DA16" s="491"/>
      <c r="DB16" s="490"/>
      <c r="DC16" s="71"/>
      <c r="DD16" s="491"/>
      <c r="DE16" s="490"/>
      <c r="DF16" s="71"/>
      <c r="DG16" s="491"/>
      <c r="DH16" s="490"/>
      <c r="DI16" s="71"/>
      <c r="DJ16" s="491"/>
      <c r="DK16" s="490"/>
      <c r="DL16" s="71"/>
      <c r="DM16" s="491"/>
      <c r="FD16" s="490"/>
      <c r="FE16" s="71"/>
      <c r="FF16" s="491"/>
    </row>
    <row r="17" spans="2:162" s="81" customFormat="1" ht="25" hidden="1">
      <c r="B17" s="494" t="s">
        <v>170</v>
      </c>
      <c r="CV17" s="490"/>
      <c r="CW17" s="71"/>
      <c r="CX17" s="491"/>
      <c r="CY17" s="490"/>
      <c r="CZ17" s="71"/>
      <c r="DA17" s="491"/>
      <c r="DB17" s="490"/>
      <c r="DC17" s="71"/>
      <c r="DD17" s="491"/>
      <c r="DE17" s="490"/>
      <c r="DF17" s="71"/>
      <c r="DG17" s="491"/>
      <c r="DH17" s="490"/>
      <c r="DI17" s="71"/>
      <c r="DJ17" s="491"/>
      <c r="DK17" s="490"/>
      <c r="DL17" s="71"/>
      <c r="DM17" s="491"/>
      <c r="FD17" s="490"/>
      <c r="FE17" s="71"/>
      <c r="FF17" s="491"/>
    </row>
    <row r="18" spans="2:162" s="81" customFormat="1" hidden="1">
      <c r="B18" s="80"/>
      <c r="CV18" s="490"/>
      <c r="CW18" s="71"/>
      <c r="CX18" s="491"/>
      <c r="CY18" s="490"/>
      <c r="CZ18" s="71"/>
      <c r="DA18" s="491"/>
      <c r="DB18" s="490"/>
      <c r="DC18" s="71"/>
      <c r="DD18" s="491"/>
      <c r="DE18" s="490"/>
      <c r="DF18" s="71"/>
      <c r="DG18" s="491"/>
      <c r="DH18" s="490"/>
      <c r="DI18" s="71"/>
      <c r="DJ18" s="491"/>
      <c r="DK18" s="490"/>
      <c r="DL18" s="71"/>
      <c r="DM18" s="491"/>
      <c r="FD18" s="490"/>
      <c r="FE18" s="71"/>
      <c r="FF18" s="491"/>
    </row>
    <row r="19" spans="2:162" s="81" customFormat="1" hidden="1">
      <c r="B19" s="494" t="s">
        <v>172</v>
      </c>
      <c r="CV19" s="490"/>
      <c r="CW19" s="71"/>
      <c r="CX19" s="491"/>
      <c r="CY19" s="490"/>
      <c r="CZ19" s="71"/>
      <c r="DA19" s="491"/>
      <c r="DB19" s="490"/>
      <c r="DC19" s="71"/>
      <c r="DD19" s="491"/>
      <c r="DE19" s="490"/>
      <c r="DF19" s="71"/>
      <c r="DG19" s="491"/>
      <c r="DH19" s="490"/>
      <c r="DI19" s="71"/>
      <c r="DJ19" s="491"/>
      <c r="DK19" s="490"/>
      <c r="DL19" s="71"/>
      <c r="DM19" s="491"/>
      <c r="FD19" s="490"/>
      <c r="FE19" s="71"/>
      <c r="FF19" s="491"/>
    </row>
    <row r="20" spans="2:162" s="81" customFormat="1" hidden="1">
      <c r="B20" s="80"/>
      <c r="CV20" s="490"/>
      <c r="CW20" s="71"/>
      <c r="CX20" s="491"/>
      <c r="CY20" s="490"/>
      <c r="CZ20" s="71"/>
      <c r="DA20" s="491"/>
      <c r="DB20" s="490"/>
      <c r="DC20" s="71"/>
      <c r="DD20" s="491"/>
      <c r="DE20" s="490"/>
      <c r="DF20" s="71"/>
      <c r="DG20" s="491"/>
      <c r="DH20" s="490"/>
      <c r="DI20" s="71"/>
      <c r="DJ20" s="491"/>
      <c r="DK20" s="490"/>
      <c r="DL20" s="71"/>
      <c r="DM20" s="491"/>
      <c r="FD20" s="490"/>
      <c r="FE20" s="71"/>
      <c r="FF20" s="491"/>
    </row>
    <row r="21" spans="2:162" s="81" customFormat="1" hidden="1">
      <c r="B21" s="80"/>
      <c r="CV21" s="490"/>
      <c r="CW21" s="71"/>
      <c r="CX21" s="491"/>
      <c r="CY21" s="490"/>
      <c r="CZ21" s="71"/>
      <c r="DA21" s="491"/>
      <c r="DB21" s="490"/>
      <c r="DC21" s="71"/>
      <c r="DD21" s="491"/>
      <c r="DE21" s="490"/>
      <c r="DF21" s="71"/>
      <c r="DG21" s="491"/>
      <c r="DH21" s="490"/>
      <c r="DI21" s="71"/>
      <c r="DJ21" s="491"/>
      <c r="DK21" s="490"/>
      <c r="DL21" s="71"/>
      <c r="DM21" s="491"/>
      <c r="FD21" s="490"/>
      <c r="FE21" s="71"/>
      <c r="FF21" s="491"/>
    </row>
    <row r="22" spans="2:162" s="67" customFormat="1">
      <c r="B22" s="83"/>
      <c r="CV22" s="107"/>
      <c r="CW22" s="12"/>
      <c r="CX22" s="172"/>
      <c r="CY22" s="107"/>
      <c r="CZ22" s="12"/>
      <c r="DA22" s="172"/>
      <c r="DB22" s="107"/>
      <c r="DC22" s="12"/>
      <c r="DD22" s="172"/>
      <c r="DE22" s="107"/>
      <c r="DF22" s="12"/>
      <c r="DG22" s="172"/>
      <c r="DH22" s="107"/>
      <c r="DI22" s="12"/>
      <c r="DJ22" s="172"/>
      <c r="DK22" s="107"/>
      <c r="DL22" s="12"/>
      <c r="DM22" s="172"/>
      <c r="FD22" s="107"/>
      <c r="FE22" s="12"/>
      <c r="FF22" s="172"/>
    </row>
    <row r="23" spans="2:162" s="67" customFormat="1">
      <c r="B23" s="83"/>
      <c r="CV23" s="107"/>
      <c r="CW23" s="12"/>
      <c r="CX23" s="172"/>
      <c r="CY23" s="107"/>
      <c r="CZ23" s="12"/>
      <c r="DA23" s="172"/>
      <c r="DB23" s="107"/>
      <c r="DC23" s="12"/>
      <c r="DD23" s="172"/>
      <c r="DE23" s="107"/>
      <c r="DF23" s="12"/>
      <c r="DG23" s="172"/>
      <c r="DH23" s="107"/>
      <c r="DI23" s="12"/>
      <c r="DJ23" s="172"/>
      <c r="DK23" s="107"/>
      <c r="DL23" s="12"/>
      <c r="DM23" s="172"/>
      <c r="FD23" s="107"/>
      <c r="FE23" s="12"/>
      <c r="FF23" s="172"/>
    </row>
    <row r="24" spans="2:162" s="67" customFormat="1" ht="15.5">
      <c r="B24" s="484"/>
      <c r="CV24" s="107"/>
      <c r="CW24" s="12"/>
      <c r="CX24" s="172"/>
      <c r="CY24" s="107"/>
      <c r="CZ24" s="12"/>
      <c r="DA24" s="172"/>
      <c r="DB24" s="107"/>
      <c r="DC24" s="12"/>
      <c r="DD24" s="172"/>
      <c r="DE24" s="107"/>
      <c r="DF24" s="12"/>
      <c r="DG24" s="172"/>
      <c r="DH24" s="107"/>
      <c r="DI24" s="12"/>
      <c r="DJ24" s="172"/>
      <c r="DK24" s="107"/>
      <c r="DL24" s="12"/>
      <c r="DM24" s="172"/>
      <c r="FD24" s="107"/>
      <c r="FE24" s="12"/>
      <c r="FF24" s="172"/>
    </row>
    <row r="25" spans="2:162" s="67" customFormat="1">
      <c r="B25" s="83"/>
      <c r="CV25" s="107"/>
      <c r="CW25" s="12"/>
      <c r="CX25" s="172"/>
      <c r="CY25" s="107"/>
      <c r="CZ25" s="12"/>
      <c r="DA25" s="172"/>
      <c r="DB25" s="107"/>
      <c r="DC25" s="12"/>
      <c r="DD25" s="172"/>
      <c r="DE25" s="107"/>
      <c r="DF25" s="12"/>
      <c r="DG25" s="172"/>
      <c r="DH25" s="107"/>
      <c r="DI25" s="12"/>
      <c r="DJ25" s="172"/>
      <c r="DK25" s="107"/>
      <c r="DL25" s="12"/>
      <c r="DM25" s="172"/>
      <c r="FD25" s="107"/>
      <c r="FE25" s="12"/>
      <c r="FF25" s="172"/>
    </row>
    <row r="26" spans="2:162">
      <c r="CV26" s="220"/>
      <c r="CW26" s="20"/>
      <c r="CX26" s="221"/>
      <c r="CY26" s="220"/>
      <c r="CZ26" s="20"/>
      <c r="DA26" s="221"/>
      <c r="DB26" s="220"/>
      <c r="DC26" s="20"/>
      <c r="DD26" s="221"/>
      <c r="DE26" s="220"/>
      <c r="DF26" s="20"/>
      <c r="DG26" s="221"/>
      <c r="DH26" s="220"/>
      <c r="DI26" s="20"/>
      <c r="DJ26" s="221"/>
      <c r="DK26" s="220"/>
      <c r="DL26" s="20"/>
      <c r="DM26" s="221"/>
      <c r="FD26" s="220"/>
      <c r="FE26" s="20"/>
      <c r="FF26" s="221"/>
    </row>
    <row r="27" spans="2:162">
      <c r="CV27" s="220"/>
      <c r="CW27" s="20"/>
      <c r="CX27" s="221"/>
      <c r="CY27" s="220"/>
      <c r="CZ27" s="20"/>
      <c r="DA27" s="221"/>
      <c r="DB27" s="220"/>
      <c r="DC27" s="20"/>
      <c r="DD27" s="221"/>
      <c r="DE27" s="220"/>
      <c r="DF27" s="20"/>
      <c r="DG27" s="221"/>
      <c r="DH27" s="220"/>
      <c r="DI27" s="20"/>
      <c r="DJ27" s="221"/>
      <c r="DK27" s="220"/>
      <c r="DL27" s="20"/>
      <c r="DM27" s="221"/>
      <c r="FD27" s="220"/>
      <c r="FE27" s="20"/>
      <c r="FF27" s="221"/>
    </row>
    <row r="28" spans="2:162">
      <c r="CV28" s="220"/>
      <c r="CW28" s="20"/>
      <c r="CX28" s="221"/>
      <c r="CY28" s="220"/>
      <c r="CZ28" s="20"/>
      <c r="DA28" s="221"/>
      <c r="DB28" s="220"/>
      <c r="DC28" s="20"/>
      <c r="DD28" s="221"/>
      <c r="DE28" s="220"/>
      <c r="DF28" s="20"/>
      <c r="DG28" s="221"/>
      <c r="DH28" s="220"/>
      <c r="DI28" s="20"/>
      <c r="DJ28" s="221"/>
      <c r="DK28" s="220"/>
      <c r="DL28" s="20"/>
      <c r="DM28" s="221"/>
      <c r="FD28" s="220"/>
      <c r="FE28" s="20"/>
      <c r="FF28" s="221"/>
    </row>
    <row r="29" spans="2:162">
      <c r="CV29" s="220"/>
      <c r="CW29" s="20"/>
      <c r="CX29" s="221"/>
      <c r="CY29" s="220"/>
      <c r="CZ29" s="20"/>
      <c r="DA29" s="221"/>
      <c r="DB29" s="220"/>
      <c r="DC29" s="20"/>
      <c r="DD29" s="221"/>
      <c r="DE29" s="220"/>
      <c r="DF29" s="20"/>
      <c r="DG29" s="221"/>
      <c r="DH29" s="220"/>
      <c r="DI29" s="20"/>
      <c r="DJ29" s="221"/>
      <c r="DK29" s="220"/>
      <c r="DL29" s="20"/>
      <c r="DM29" s="221"/>
      <c r="FD29" s="220"/>
      <c r="FE29" s="20"/>
      <c r="FF29" s="221"/>
    </row>
    <row r="30" spans="2:162">
      <c r="CV30" s="220"/>
      <c r="CW30" s="20"/>
      <c r="CX30" s="221"/>
      <c r="CY30" s="220"/>
      <c r="CZ30" s="20"/>
      <c r="DA30" s="221"/>
      <c r="DB30" s="220"/>
      <c r="DC30" s="20"/>
      <c r="DD30" s="221"/>
      <c r="DE30" s="220"/>
      <c r="DF30" s="20"/>
      <c r="DG30" s="221"/>
      <c r="DH30" s="220"/>
      <c r="DI30" s="20"/>
      <c r="DJ30" s="221"/>
      <c r="DK30" s="220"/>
      <c r="DL30" s="20"/>
      <c r="DM30" s="221"/>
      <c r="FD30" s="220"/>
      <c r="FE30" s="20"/>
      <c r="FF30" s="221"/>
    </row>
    <row r="31" spans="2:162">
      <c r="CV31" s="220"/>
      <c r="CW31" s="20"/>
      <c r="CX31" s="221"/>
      <c r="CY31" s="220"/>
      <c r="CZ31" s="20"/>
      <c r="DA31" s="221"/>
      <c r="DB31" s="220"/>
      <c r="DC31" s="20"/>
      <c r="DD31" s="221"/>
      <c r="DE31" s="220"/>
      <c r="DF31" s="20"/>
      <c r="DG31" s="221"/>
      <c r="DH31" s="220"/>
      <c r="DI31" s="20"/>
      <c r="DJ31" s="221"/>
      <c r="DK31" s="220"/>
      <c r="DL31" s="20"/>
      <c r="DM31" s="221"/>
      <c r="FD31" s="220"/>
      <c r="FE31" s="20"/>
      <c r="FF31" s="221"/>
    </row>
    <row r="32" spans="2:162">
      <c r="CV32" s="220"/>
      <c r="CW32" s="20"/>
      <c r="CX32" s="221"/>
      <c r="CY32" s="220"/>
      <c r="CZ32" s="20"/>
      <c r="DA32" s="221"/>
      <c r="DB32" s="220"/>
      <c r="DC32" s="20"/>
      <c r="DD32" s="221"/>
      <c r="DE32" s="220"/>
      <c r="DF32" s="20"/>
      <c r="DG32" s="221"/>
      <c r="DH32" s="220"/>
      <c r="DI32" s="20"/>
      <c r="DJ32" s="221"/>
      <c r="DK32" s="220"/>
      <c r="DL32" s="20"/>
      <c r="DM32" s="221"/>
      <c r="FD32" s="220"/>
      <c r="FE32" s="20"/>
      <c r="FF32" s="221"/>
    </row>
    <row r="33" spans="86:162">
      <c r="CV33" s="220"/>
      <c r="CW33" s="20"/>
      <c r="CX33" s="221"/>
      <c r="CY33" s="220"/>
      <c r="CZ33" s="20"/>
      <c r="DA33" s="221"/>
      <c r="DB33" s="220"/>
      <c r="DC33" s="20"/>
      <c r="DD33" s="221"/>
      <c r="DE33" s="220"/>
      <c r="DF33" s="20"/>
      <c r="DG33" s="221"/>
      <c r="DH33" s="220"/>
      <c r="DI33" s="20"/>
      <c r="DJ33" s="221"/>
      <c r="DK33" s="220"/>
      <c r="DL33" s="20"/>
      <c r="DM33" s="221"/>
      <c r="FD33" s="220"/>
      <c r="FE33" s="20"/>
      <c r="FF33" s="221"/>
    </row>
    <row r="34" spans="86:162">
      <c r="CV34" s="220"/>
      <c r="CW34" s="20"/>
      <c r="CX34" s="221"/>
      <c r="CY34" s="220"/>
      <c r="CZ34" s="20"/>
      <c r="DA34" s="221"/>
      <c r="DB34" s="220"/>
      <c r="DC34" s="20"/>
      <c r="DD34" s="221"/>
      <c r="DE34" s="220"/>
      <c r="DF34" s="20"/>
      <c r="DG34" s="221"/>
      <c r="DH34" s="220"/>
      <c r="DI34" s="20"/>
      <c r="DJ34" s="221"/>
      <c r="DK34" s="220"/>
      <c r="DL34" s="20"/>
      <c r="DM34" s="221"/>
      <c r="FD34" s="220"/>
      <c r="FE34" s="20"/>
      <c r="FF34" s="221"/>
    </row>
    <row r="35" spans="86:162">
      <c r="CV35" s="220"/>
      <c r="CW35" s="20"/>
      <c r="CX35" s="221"/>
      <c r="CY35" s="220"/>
      <c r="CZ35" s="20"/>
      <c r="DA35" s="221"/>
      <c r="DB35" s="220"/>
      <c r="DC35" s="20"/>
      <c r="DD35" s="221"/>
      <c r="DE35" s="220"/>
      <c r="DF35" s="20"/>
      <c r="DG35" s="221"/>
      <c r="DH35" s="220"/>
      <c r="DI35" s="20"/>
      <c r="DJ35" s="221"/>
      <c r="DK35" s="220"/>
      <c r="DL35" s="20"/>
      <c r="DM35" s="221"/>
      <c r="FD35" s="220"/>
      <c r="FE35" s="20"/>
      <c r="FF35" s="221"/>
    </row>
    <row r="36" spans="86:162">
      <c r="CH36" s="177"/>
      <c r="CV36" s="220"/>
      <c r="CW36" s="20"/>
      <c r="CX36" s="221"/>
      <c r="CY36" s="220"/>
      <c r="CZ36" s="20"/>
      <c r="DA36" s="221"/>
      <c r="DB36" s="220"/>
      <c r="DC36" s="20"/>
      <c r="DD36" s="221"/>
      <c r="DE36" s="220"/>
      <c r="DF36" s="20"/>
      <c r="DG36" s="221"/>
      <c r="DH36" s="220"/>
      <c r="DI36" s="20"/>
      <c r="DJ36" s="221"/>
      <c r="DK36" s="220"/>
      <c r="DL36" s="20"/>
      <c r="DM36" s="221"/>
      <c r="FD36" s="220"/>
      <c r="FE36" s="20"/>
      <c r="FF36" s="221"/>
    </row>
    <row r="37" spans="86:162">
      <c r="CV37" s="222"/>
      <c r="CW37" s="223"/>
      <c r="CX37" s="224"/>
      <c r="CY37" s="222"/>
      <c r="CZ37" s="223"/>
      <c r="DA37" s="224"/>
      <c r="DB37" s="222"/>
      <c r="DC37" s="223"/>
      <c r="DD37" s="224"/>
      <c r="DE37" s="222"/>
      <c r="DF37" s="223"/>
      <c r="DG37" s="224"/>
      <c r="DH37" s="222"/>
      <c r="DI37" s="223"/>
      <c r="DJ37" s="224"/>
      <c r="DK37" s="222"/>
      <c r="DL37" s="223"/>
      <c r="DM37" s="224"/>
      <c r="FD37" s="220"/>
      <c r="FE37" s="20"/>
      <c r="FF37" s="221"/>
    </row>
    <row r="38" spans="86:162">
      <c r="FD38" s="222"/>
      <c r="FE38" s="223"/>
      <c r="FF38" s="224"/>
    </row>
  </sheetData>
  <phoneticPr fontId="0" type="noConversion"/>
  <hyperlinks>
    <hyperlink ref="B2" location="'1.1 '!A1" display="'1.1 '!A1"/>
    <hyperlink ref="B3" location="'1.2 '!A1" display="'1.2 '!A1"/>
    <hyperlink ref="B4" location="'1.3'!A1" display="1.3.Обсяги приватних грошових переказів в Україну за каналами надходження"/>
  </hyperlink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List Box 8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31750</xdr:rowOff>
                  </from>
                  <to>
                    <xdr:col>0</xdr:col>
                    <xdr:colOff>609600</xdr:colOff>
                    <xdr:row>1</xdr:row>
                    <xdr:rowOff>120650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A1:FC105"/>
  <sheetViews>
    <sheetView showGridLines="0" zoomScaleNormal="100" workbookViewId="0">
      <pane xSplit="51" ySplit="6" topLeftCell="AZ7" activePane="bottomRight" state="frozen"/>
      <selection activeCell="FD7" sqref="FD7"/>
      <selection pane="topRight" activeCell="FD7" sqref="FD7"/>
      <selection pane="bottomLeft" activeCell="FD7" sqref="FD7"/>
      <selection pane="bottomRight" activeCell="A61" sqref="A61:XFD90"/>
    </sheetView>
  </sheetViews>
  <sheetFormatPr defaultColWidth="8.90625" defaultRowHeight="12.5" outlineLevelRow="1" outlineLevelCol="1"/>
  <cols>
    <col min="1" max="1" width="32.54296875" style="1" customWidth="1"/>
    <col min="2" max="2" width="36" style="8" hidden="1" customWidth="1" outlineLevel="1"/>
    <col min="3" max="3" width="36.90625" style="8" hidden="1" customWidth="1" outlineLevel="1"/>
    <col min="4" max="4" width="5" style="1" hidden="1" customWidth="1" collapsed="1"/>
    <col min="5" max="31" width="5" style="1" hidden="1" customWidth="1"/>
    <col min="32" max="43" width="4.90625" style="1" hidden="1" customWidth="1"/>
    <col min="44" max="46" width="5.08984375" style="1" hidden="1" customWidth="1"/>
    <col min="47" max="47" width="4.81640625" style="1" hidden="1" customWidth="1"/>
    <col min="48" max="51" width="5" style="1" hidden="1" customWidth="1"/>
    <col min="52" max="61" width="5" style="1" customWidth="1"/>
    <col min="62" max="63" width="5" style="342" customWidth="1"/>
    <col min="64" max="71" width="6.453125" style="1" bestFit="1" customWidth="1"/>
    <col min="72" max="74" width="6.1796875" style="1" customWidth="1"/>
    <col min="75" max="78" width="9.36328125" style="1" bestFit="1" customWidth="1"/>
    <col min="79" max="79" width="10.36328125" style="1" bestFit="1" customWidth="1"/>
    <col min="80" max="80" width="9.36328125" style="1" bestFit="1" customWidth="1"/>
    <col min="81" max="16384" width="8.90625" style="1"/>
  </cols>
  <sheetData>
    <row r="1" spans="1:159" ht="13">
      <c r="A1" s="9" t="str">
        <f>IF('1'!A1=1,"до змісту","to title")</f>
        <v>to title</v>
      </c>
      <c r="D1" s="10"/>
      <c r="E1" s="10"/>
      <c r="F1" s="10"/>
      <c r="G1" s="10"/>
      <c r="H1" s="10"/>
      <c r="I1" s="10"/>
      <c r="J1" s="10"/>
      <c r="K1" s="10"/>
      <c r="L1" s="11"/>
      <c r="M1" s="11"/>
      <c r="N1" s="11"/>
      <c r="O1" s="10"/>
      <c r="P1" s="10"/>
      <c r="Q1" s="11"/>
      <c r="R1" s="11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2"/>
      <c r="AH1" s="12"/>
      <c r="AI1" s="12"/>
      <c r="AJ1" s="13"/>
      <c r="BL1" s="381"/>
      <c r="BM1" s="381"/>
      <c r="BN1" s="381"/>
      <c r="BO1" s="381"/>
    </row>
    <row r="2" spans="1:159" ht="21" customHeight="1">
      <c r="A2" s="10" t="str">
        <f>IF('1'!A1=1,"1.1 Динаміка обсягів приватних грошових переказів в Україну","1.1 Remmittances in Ukraine")</f>
        <v>1.1 Remmittances in Ukraine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L2" s="380"/>
      <c r="BM2" s="380"/>
      <c r="BN2" s="380"/>
      <c r="BO2" s="440"/>
      <c r="BP2" s="177"/>
      <c r="BQ2" s="177"/>
      <c r="BR2" s="177"/>
      <c r="BS2" s="177"/>
      <c r="BT2" s="177"/>
      <c r="BU2" s="177"/>
    </row>
    <row r="3" spans="1:159" s="14" customFormat="1" ht="13" customHeight="1">
      <c r="A3" s="511" t="str">
        <f>IF('1'!A1=1,"(за методологією платіжного балансу згідно з 6-м виданням Керівництва з платіжного балансу та міжнародної інвестиційної позиції (КПБ6))","(according to the 6th edition of the Balance of Payments and International Position Manual (BPM6))")</f>
        <v>(according to the 6th edition of the Balance of Payments and International Position Manual (BPM6))</v>
      </c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1"/>
      <c r="W3" s="511"/>
      <c r="X3" s="511"/>
      <c r="Y3" s="511"/>
      <c r="Z3" s="511"/>
      <c r="AA3" s="511"/>
      <c r="AB3" s="511"/>
      <c r="AC3" s="511"/>
      <c r="AD3" s="511"/>
      <c r="AE3" s="511"/>
      <c r="AF3" s="511"/>
      <c r="AG3" s="511"/>
      <c r="AH3" s="511"/>
      <c r="AI3" s="511"/>
      <c r="AJ3" s="511"/>
      <c r="AK3" s="511"/>
      <c r="AL3" s="511"/>
      <c r="AM3" s="511"/>
      <c r="AN3" s="511"/>
      <c r="AO3" s="511"/>
      <c r="AP3" s="511"/>
      <c r="AQ3" s="511"/>
      <c r="AR3" s="511"/>
      <c r="AS3" s="511"/>
      <c r="AT3" s="511"/>
      <c r="AU3" s="511"/>
      <c r="AV3" s="511"/>
      <c r="AW3" s="511"/>
      <c r="AX3" s="511"/>
      <c r="AY3" s="511"/>
      <c r="AZ3" s="511"/>
      <c r="BA3" s="511"/>
      <c r="BB3" s="511"/>
      <c r="BC3" s="511"/>
      <c r="BD3" s="511"/>
      <c r="BE3" s="511"/>
      <c r="BF3" s="511"/>
      <c r="BG3" s="511"/>
      <c r="BH3" s="511"/>
      <c r="BI3" s="511"/>
      <c r="BJ3" s="511"/>
      <c r="BK3" s="511"/>
      <c r="BL3" s="511"/>
      <c r="BM3" s="511"/>
      <c r="BN3" s="511"/>
      <c r="BO3" s="511"/>
      <c r="BP3" s="511"/>
      <c r="BQ3" s="511"/>
      <c r="BR3" s="511"/>
      <c r="BS3" s="511"/>
      <c r="BT3" s="511"/>
      <c r="BU3" s="511"/>
    </row>
    <row r="4" spans="1:159" ht="20.399999999999999" customHeight="1">
      <c r="A4" s="189" t="str">
        <f>IF('1'!A1=1,"Млн дол США","USD millions")</f>
        <v>USD millions</v>
      </c>
      <c r="D4" s="15"/>
      <c r="E4" s="16"/>
      <c r="F4" s="15"/>
      <c r="G4" s="16"/>
      <c r="H4" s="15"/>
      <c r="I4" s="15"/>
      <c r="J4" s="15"/>
      <c r="K4" s="15"/>
      <c r="L4" s="16"/>
      <c r="M4" s="16"/>
      <c r="N4" s="16"/>
      <c r="O4" s="16"/>
      <c r="P4" s="16"/>
      <c r="Q4" s="16"/>
      <c r="R4" s="16"/>
      <c r="S4" s="15"/>
      <c r="T4" s="15"/>
      <c r="U4" s="15"/>
      <c r="V4" s="15"/>
      <c r="W4" s="15"/>
      <c r="X4" s="16"/>
      <c r="Y4" s="16"/>
      <c r="Z4" s="16"/>
      <c r="AA4" s="15"/>
      <c r="AB4" s="15"/>
      <c r="AC4" s="16"/>
      <c r="AD4" s="16"/>
      <c r="AE4" s="16"/>
      <c r="AF4" s="15"/>
      <c r="AG4" s="13"/>
      <c r="AH4" s="13"/>
      <c r="AI4" s="13"/>
      <c r="AJ4" s="12"/>
      <c r="AK4" s="17"/>
      <c r="AL4" s="17"/>
      <c r="AM4" s="17"/>
      <c r="AO4" s="17"/>
      <c r="AP4" s="17"/>
      <c r="AQ4" s="17"/>
      <c r="BD4" s="17"/>
      <c r="BE4" s="17"/>
      <c r="BF4" s="17"/>
      <c r="BG4" s="17"/>
      <c r="BH4" s="1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</row>
    <row r="5" spans="1:159" ht="22.5" customHeight="1">
      <c r="A5" s="522" t="str">
        <f>IF('1'!A1=1,B5,C5)</f>
        <v xml:space="preserve"> Description </v>
      </c>
      <c r="B5" s="524" t="s">
        <v>33</v>
      </c>
      <c r="C5" s="526" t="s">
        <v>2</v>
      </c>
      <c r="D5" s="516">
        <v>2008</v>
      </c>
      <c r="E5" s="517"/>
      <c r="F5" s="517"/>
      <c r="G5" s="517"/>
      <c r="H5" s="516">
        <v>2009</v>
      </c>
      <c r="I5" s="517"/>
      <c r="J5" s="517"/>
      <c r="K5" s="518"/>
      <c r="L5" s="517">
        <v>2010</v>
      </c>
      <c r="M5" s="517"/>
      <c r="N5" s="517"/>
      <c r="O5" s="518"/>
      <c r="P5" s="521">
        <v>2011</v>
      </c>
      <c r="Q5" s="521"/>
      <c r="R5" s="521"/>
      <c r="S5" s="521"/>
      <c r="T5" s="516">
        <v>2012</v>
      </c>
      <c r="U5" s="517"/>
      <c r="V5" s="517"/>
      <c r="W5" s="518"/>
      <c r="X5" s="517">
        <v>2013</v>
      </c>
      <c r="Y5" s="517"/>
      <c r="Z5" s="517"/>
      <c r="AA5" s="518"/>
      <c r="AB5" s="517">
        <v>2014</v>
      </c>
      <c r="AC5" s="517"/>
      <c r="AD5" s="517"/>
      <c r="AE5" s="517"/>
      <c r="AF5" s="516">
        <v>2015</v>
      </c>
      <c r="AG5" s="517"/>
      <c r="AH5" s="517"/>
      <c r="AI5" s="518"/>
      <c r="AJ5" s="517">
        <v>2016</v>
      </c>
      <c r="AK5" s="517"/>
      <c r="AL5" s="517"/>
      <c r="AM5" s="518"/>
      <c r="AN5" s="517">
        <v>2017</v>
      </c>
      <c r="AO5" s="517"/>
      <c r="AP5" s="517"/>
      <c r="AQ5" s="517"/>
      <c r="AR5" s="513">
        <v>2018</v>
      </c>
      <c r="AS5" s="514"/>
      <c r="AT5" s="514"/>
      <c r="AU5" s="515"/>
      <c r="AV5" s="513">
        <v>2019</v>
      </c>
      <c r="AW5" s="514"/>
      <c r="AX5" s="514"/>
      <c r="AY5" s="515"/>
      <c r="AZ5" s="513">
        <v>2020</v>
      </c>
      <c r="BA5" s="514"/>
      <c r="BB5" s="514"/>
      <c r="BC5" s="514"/>
      <c r="BD5" s="513">
        <v>2021</v>
      </c>
      <c r="BE5" s="514"/>
      <c r="BF5" s="514"/>
      <c r="BG5" s="515"/>
      <c r="BH5" s="513">
        <v>2022</v>
      </c>
      <c r="BI5" s="514"/>
      <c r="BJ5" s="514"/>
      <c r="BK5" s="514"/>
      <c r="BL5" s="513">
        <v>2023</v>
      </c>
      <c r="BM5" s="514"/>
      <c r="BN5" s="514"/>
      <c r="BO5" s="514"/>
      <c r="BP5" s="513">
        <v>2024</v>
      </c>
      <c r="BQ5" s="514"/>
      <c r="BR5" s="514"/>
      <c r="BS5" s="515"/>
      <c r="BT5" s="513">
        <v>2025</v>
      </c>
      <c r="BU5" s="514"/>
      <c r="BV5" s="515"/>
    </row>
    <row r="6" spans="1:159" ht="18.899999999999999" customHeight="1">
      <c r="A6" s="523"/>
      <c r="B6" s="525"/>
      <c r="C6" s="527"/>
      <c r="D6" s="268" t="s">
        <v>71</v>
      </c>
      <c r="E6" s="21" t="s">
        <v>72</v>
      </c>
      <c r="F6" s="268" t="s">
        <v>73</v>
      </c>
      <c r="G6" s="21" t="s">
        <v>74</v>
      </c>
      <c r="H6" s="267" t="s">
        <v>71</v>
      </c>
      <c r="I6" s="269" t="s">
        <v>72</v>
      </c>
      <c r="J6" s="267" t="s">
        <v>73</v>
      </c>
      <c r="K6" s="193" t="s">
        <v>74</v>
      </c>
      <c r="L6" s="193" t="s">
        <v>71</v>
      </c>
      <c r="M6" s="269" t="s">
        <v>72</v>
      </c>
      <c r="N6" s="267" t="s">
        <v>73</v>
      </c>
      <c r="O6" s="269" t="s">
        <v>74</v>
      </c>
      <c r="P6" s="267" t="s">
        <v>71</v>
      </c>
      <c r="Q6" s="269" t="s">
        <v>72</v>
      </c>
      <c r="R6" s="267" t="s">
        <v>73</v>
      </c>
      <c r="S6" s="269" t="s">
        <v>74</v>
      </c>
      <c r="T6" s="267" t="s">
        <v>71</v>
      </c>
      <c r="U6" s="269" t="s">
        <v>72</v>
      </c>
      <c r="V6" s="267" t="s">
        <v>73</v>
      </c>
      <c r="W6" s="193" t="s">
        <v>74</v>
      </c>
      <c r="X6" s="193" t="s">
        <v>71</v>
      </c>
      <c r="Y6" s="269" t="s">
        <v>72</v>
      </c>
      <c r="Z6" s="267" t="s">
        <v>73</v>
      </c>
      <c r="AA6" s="269" t="s">
        <v>74</v>
      </c>
      <c r="AB6" s="267" t="s">
        <v>71</v>
      </c>
      <c r="AC6" s="269" t="s">
        <v>72</v>
      </c>
      <c r="AD6" s="267" t="s">
        <v>73</v>
      </c>
      <c r="AE6" s="269" t="s">
        <v>74</v>
      </c>
      <c r="AF6" s="267" t="s">
        <v>71</v>
      </c>
      <c r="AG6" s="269" t="s">
        <v>72</v>
      </c>
      <c r="AH6" s="267" t="s">
        <v>73</v>
      </c>
      <c r="AI6" s="193" t="s">
        <v>74</v>
      </c>
      <c r="AJ6" s="193" t="s">
        <v>71</v>
      </c>
      <c r="AK6" s="269" t="s">
        <v>72</v>
      </c>
      <c r="AL6" s="267" t="s">
        <v>73</v>
      </c>
      <c r="AM6" s="269" t="s">
        <v>74</v>
      </c>
      <c r="AN6" s="267" t="s">
        <v>71</v>
      </c>
      <c r="AO6" s="269" t="s">
        <v>72</v>
      </c>
      <c r="AP6" s="267" t="s">
        <v>73</v>
      </c>
      <c r="AQ6" s="195" t="s">
        <v>74</v>
      </c>
      <c r="AR6" s="268" t="s">
        <v>71</v>
      </c>
      <c r="AS6" s="21" t="s">
        <v>72</v>
      </c>
      <c r="AT6" s="268" t="s">
        <v>73</v>
      </c>
      <c r="AU6" s="267" t="s">
        <v>74</v>
      </c>
      <c r="AV6" s="395" t="s">
        <v>71</v>
      </c>
      <c r="AW6" s="193" t="s">
        <v>72</v>
      </c>
      <c r="AX6" s="395" t="s">
        <v>73</v>
      </c>
      <c r="AY6" s="193" t="s">
        <v>74</v>
      </c>
      <c r="AZ6" s="268" t="s">
        <v>71</v>
      </c>
      <c r="BA6" s="232" t="s">
        <v>72</v>
      </c>
      <c r="BB6" s="294" t="s">
        <v>73</v>
      </c>
      <c r="BC6" s="193" t="s">
        <v>74</v>
      </c>
      <c r="BD6" s="301" t="s">
        <v>71</v>
      </c>
      <c r="BE6" s="193" t="s">
        <v>72</v>
      </c>
      <c r="BF6" s="193" t="s">
        <v>73</v>
      </c>
      <c r="BG6" s="193" t="s">
        <v>74</v>
      </c>
      <c r="BH6" s="302" t="s">
        <v>151</v>
      </c>
      <c r="BI6" s="193" t="s">
        <v>152</v>
      </c>
      <c r="BJ6" s="193" t="s">
        <v>73</v>
      </c>
      <c r="BK6" s="373" t="s">
        <v>74</v>
      </c>
      <c r="BL6" s="374" t="s">
        <v>71</v>
      </c>
      <c r="BM6" s="374" t="s">
        <v>158</v>
      </c>
      <c r="BN6" s="232" t="s">
        <v>159</v>
      </c>
      <c r="BO6" s="496" t="s">
        <v>74</v>
      </c>
      <c r="BP6" s="294" t="s">
        <v>71</v>
      </c>
      <c r="BQ6" s="495" t="s">
        <v>158</v>
      </c>
      <c r="BR6" s="495" t="s">
        <v>159</v>
      </c>
      <c r="BS6" s="495" t="s">
        <v>74</v>
      </c>
      <c r="BT6" s="458" t="s">
        <v>71</v>
      </c>
      <c r="BU6" s="193" t="s">
        <v>158</v>
      </c>
      <c r="BV6" s="193" t="s">
        <v>159</v>
      </c>
    </row>
    <row r="7" spans="1:159" ht="21" customHeight="1">
      <c r="A7" s="406" t="str">
        <f>IF('1'!$A$1=1,B7,C7)</f>
        <v xml:space="preserve"> Personal remittances  (2. + 3.)</v>
      </c>
      <c r="B7" s="22" t="s">
        <v>126</v>
      </c>
      <c r="C7" s="22" t="s">
        <v>127</v>
      </c>
      <c r="D7" s="23">
        <v>1374</v>
      </c>
      <c r="E7" s="24">
        <v>1598</v>
      </c>
      <c r="F7" s="24">
        <v>1727</v>
      </c>
      <c r="G7" s="24">
        <v>1478</v>
      </c>
      <c r="H7" s="23">
        <v>1230</v>
      </c>
      <c r="I7" s="24">
        <v>1298</v>
      </c>
      <c r="J7" s="24">
        <v>1369</v>
      </c>
      <c r="K7" s="25">
        <v>1473</v>
      </c>
      <c r="L7" s="24">
        <v>1218</v>
      </c>
      <c r="M7" s="24">
        <v>1460</v>
      </c>
      <c r="N7" s="24">
        <v>1555</v>
      </c>
      <c r="O7" s="24">
        <v>1629</v>
      </c>
      <c r="P7" s="23">
        <v>1494</v>
      </c>
      <c r="Q7" s="24">
        <v>1802</v>
      </c>
      <c r="R7" s="24">
        <v>1857</v>
      </c>
      <c r="S7" s="24">
        <v>1866</v>
      </c>
      <c r="T7" s="23">
        <v>1660</v>
      </c>
      <c r="U7" s="24">
        <v>1816</v>
      </c>
      <c r="V7" s="24">
        <v>1982</v>
      </c>
      <c r="W7" s="25">
        <v>2068</v>
      </c>
      <c r="X7" s="24">
        <v>1778</v>
      </c>
      <c r="Y7" s="24">
        <v>2056</v>
      </c>
      <c r="Z7" s="24">
        <v>2323</v>
      </c>
      <c r="AA7" s="24">
        <v>2380</v>
      </c>
      <c r="AB7" s="23">
        <v>1547</v>
      </c>
      <c r="AC7" s="24">
        <v>1686</v>
      </c>
      <c r="AD7" s="24">
        <v>1778</v>
      </c>
      <c r="AE7" s="24">
        <v>1478</v>
      </c>
      <c r="AF7" s="225">
        <v>1482</v>
      </c>
      <c r="AG7" s="226">
        <v>1769</v>
      </c>
      <c r="AH7" s="226">
        <v>1840</v>
      </c>
      <c r="AI7" s="227">
        <v>1868</v>
      </c>
      <c r="AJ7" s="226">
        <v>1572</v>
      </c>
      <c r="AK7" s="226">
        <v>1885</v>
      </c>
      <c r="AL7" s="226">
        <v>2053</v>
      </c>
      <c r="AM7" s="226">
        <v>2025</v>
      </c>
      <c r="AN7" s="225">
        <v>1925</v>
      </c>
      <c r="AO7" s="226">
        <v>2262</v>
      </c>
      <c r="AP7" s="226">
        <v>2466</v>
      </c>
      <c r="AQ7" s="226">
        <v>2611</v>
      </c>
      <c r="AR7" s="228">
        <v>2571</v>
      </c>
      <c r="AS7" s="229">
        <v>2714</v>
      </c>
      <c r="AT7" s="229">
        <v>2865</v>
      </c>
      <c r="AU7" s="230">
        <v>2961</v>
      </c>
      <c r="AV7" s="228">
        <v>2678</v>
      </c>
      <c r="AW7" s="229">
        <v>2898</v>
      </c>
      <c r="AX7" s="229">
        <v>3125</v>
      </c>
      <c r="AY7" s="230">
        <v>3220</v>
      </c>
      <c r="AZ7" s="228">
        <v>2866</v>
      </c>
      <c r="BA7" s="231">
        <v>2693</v>
      </c>
      <c r="BB7" s="231">
        <v>3077</v>
      </c>
      <c r="BC7" s="231">
        <v>3344</v>
      </c>
      <c r="BD7" s="228">
        <v>3370</v>
      </c>
      <c r="BE7" s="231">
        <v>3522</v>
      </c>
      <c r="BF7" s="231">
        <v>3456</v>
      </c>
      <c r="BG7" s="231">
        <v>3671</v>
      </c>
      <c r="BH7" s="347">
        <v>3276</v>
      </c>
      <c r="BI7" s="348">
        <v>3136</v>
      </c>
      <c r="BJ7" s="349">
        <v>3052</v>
      </c>
      <c r="BK7" s="349">
        <v>3079</v>
      </c>
      <c r="BL7" s="347">
        <v>2880</v>
      </c>
      <c r="BM7" s="348">
        <v>2817</v>
      </c>
      <c r="BN7" s="348">
        <v>2805</v>
      </c>
      <c r="BO7" s="348">
        <v>2790</v>
      </c>
      <c r="BP7" s="347">
        <v>2528</v>
      </c>
      <c r="BQ7" s="231">
        <v>2388</v>
      </c>
      <c r="BR7" s="231">
        <v>2294</v>
      </c>
      <c r="BS7" s="507">
        <v>2205</v>
      </c>
      <c r="BT7" s="347">
        <v>1947</v>
      </c>
      <c r="BU7" s="348">
        <v>1976</v>
      </c>
      <c r="BV7" s="459">
        <v>2055</v>
      </c>
      <c r="FA7" s="401"/>
      <c r="FB7" s="402"/>
      <c r="FC7" s="403"/>
    </row>
    <row r="8" spans="1:159" ht="15.65" customHeight="1">
      <c r="A8" s="407" t="str">
        <f>IF('1'!$A$1=1,B8,C8)</f>
        <v xml:space="preserve">1. Compensation of employees                                                           </v>
      </c>
      <c r="B8" s="44" t="s">
        <v>119</v>
      </c>
      <c r="C8" s="198" t="s">
        <v>123</v>
      </c>
      <c r="D8" s="40">
        <v>810</v>
      </c>
      <c r="E8" s="41">
        <v>917</v>
      </c>
      <c r="F8" s="41">
        <v>1009</v>
      </c>
      <c r="G8" s="41">
        <v>893</v>
      </c>
      <c r="H8" s="40">
        <v>762</v>
      </c>
      <c r="I8" s="41">
        <v>832</v>
      </c>
      <c r="J8" s="41">
        <v>877</v>
      </c>
      <c r="K8" s="42">
        <v>955</v>
      </c>
      <c r="L8" s="41">
        <v>860</v>
      </c>
      <c r="M8" s="41">
        <v>993</v>
      </c>
      <c r="N8" s="41">
        <v>1064</v>
      </c>
      <c r="O8" s="41">
        <v>1129</v>
      </c>
      <c r="P8" s="40">
        <v>1033</v>
      </c>
      <c r="Q8" s="41">
        <v>1215</v>
      </c>
      <c r="R8" s="41">
        <v>1276</v>
      </c>
      <c r="S8" s="41">
        <v>1301</v>
      </c>
      <c r="T8" s="40">
        <v>1207</v>
      </c>
      <c r="U8" s="41">
        <v>1285</v>
      </c>
      <c r="V8" s="41">
        <v>1452</v>
      </c>
      <c r="W8" s="42">
        <v>1598</v>
      </c>
      <c r="X8" s="41">
        <v>1425</v>
      </c>
      <c r="Y8" s="41">
        <v>1624</v>
      </c>
      <c r="Z8" s="41">
        <v>1844</v>
      </c>
      <c r="AA8" s="41">
        <v>1889</v>
      </c>
      <c r="AB8" s="40">
        <v>1253</v>
      </c>
      <c r="AC8" s="41">
        <v>1324</v>
      </c>
      <c r="AD8" s="41">
        <v>1393</v>
      </c>
      <c r="AE8" s="41">
        <v>1213</v>
      </c>
      <c r="AF8" s="40">
        <v>1173</v>
      </c>
      <c r="AG8" s="41">
        <v>1414</v>
      </c>
      <c r="AH8" s="41">
        <v>1524</v>
      </c>
      <c r="AI8" s="42">
        <v>1520</v>
      </c>
      <c r="AJ8" s="41">
        <v>1357</v>
      </c>
      <c r="AK8" s="41">
        <v>1641</v>
      </c>
      <c r="AL8" s="41">
        <v>1848</v>
      </c>
      <c r="AM8" s="41">
        <v>1885</v>
      </c>
      <c r="AN8" s="40">
        <v>1756</v>
      </c>
      <c r="AO8" s="41">
        <v>2226</v>
      </c>
      <c r="AP8" s="41">
        <v>2495</v>
      </c>
      <c r="AQ8" s="41">
        <v>2660</v>
      </c>
      <c r="AR8" s="33">
        <v>2555</v>
      </c>
      <c r="AS8" s="178">
        <v>2740</v>
      </c>
      <c r="AT8" s="178">
        <v>3047</v>
      </c>
      <c r="AU8" s="34">
        <v>3152</v>
      </c>
      <c r="AV8" s="33">
        <v>2871</v>
      </c>
      <c r="AW8" s="178">
        <v>3095</v>
      </c>
      <c r="AX8" s="178">
        <v>3380</v>
      </c>
      <c r="AY8" s="34">
        <v>3428</v>
      </c>
      <c r="AZ8" s="33">
        <v>2969</v>
      </c>
      <c r="BA8" s="178">
        <v>2616</v>
      </c>
      <c r="BB8" s="178">
        <v>2901</v>
      </c>
      <c r="BC8" s="178">
        <v>3252</v>
      </c>
      <c r="BD8" s="33">
        <v>3341</v>
      </c>
      <c r="BE8" s="178">
        <v>3437</v>
      </c>
      <c r="BF8" s="178">
        <v>3274</v>
      </c>
      <c r="BG8" s="178">
        <v>3539</v>
      </c>
      <c r="BH8" s="350">
        <v>3294</v>
      </c>
      <c r="BI8" s="351">
        <v>3183</v>
      </c>
      <c r="BJ8" s="351">
        <v>3157</v>
      </c>
      <c r="BK8" s="351">
        <v>3208</v>
      </c>
      <c r="BL8" s="350">
        <v>3089</v>
      </c>
      <c r="BM8" s="351">
        <v>2841</v>
      </c>
      <c r="BN8" s="351">
        <v>2697</v>
      </c>
      <c r="BO8" s="351">
        <v>2499</v>
      </c>
      <c r="BP8" s="350">
        <v>2198</v>
      </c>
      <c r="BQ8" s="392">
        <v>2138</v>
      </c>
      <c r="BR8" s="392">
        <v>1999</v>
      </c>
      <c r="BS8" s="391">
        <v>1826</v>
      </c>
      <c r="BT8" s="404">
        <v>1654</v>
      </c>
      <c r="BU8" s="392">
        <v>1652</v>
      </c>
      <c r="BV8" s="391">
        <v>1651</v>
      </c>
      <c r="FA8" s="217"/>
      <c r="FB8" s="218"/>
      <c r="FC8" s="219"/>
    </row>
    <row r="9" spans="1:159" ht="15" customHeight="1">
      <c r="A9" s="408" t="str">
        <f>IF('1'!$A$1=1,B9,C9)</f>
        <v>including:</v>
      </c>
      <c r="B9" s="28" t="s">
        <v>34</v>
      </c>
      <c r="C9" s="29" t="s">
        <v>54</v>
      </c>
      <c r="D9" s="30"/>
      <c r="E9" s="31"/>
      <c r="F9" s="31"/>
      <c r="G9" s="31"/>
      <c r="H9" s="30"/>
      <c r="I9" s="31"/>
      <c r="J9" s="31"/>
      <c r="K9" s="32"/>
      <c r="L9" s="31"/>
      <c r="M9" s="31"/>
      <c r="N9" s="31"/>
      <c r="O9" s="31"/>
      <c r="P9" s="30"/>
      <c r="Q9" s="31"/>
      <c r="R9" s="31"/>
      <c r="S9" s="31"/>
      <c r="T9" s="30"/>
      <c r="U9" s="31"/>
      <c r="V9" s="31"/>
      <c r="W9" s="32"/>
      <c r="X9" s="31"/>
      <c r="Y9" s="31"/>
      <c r="Z9" s="31"/>
      <c r="AA9" s="31"/>
      <c r="AB9" s="30"/>
      <c r="AC9" s="31"/>
      <c r="AD9" s="31"/>
      <c r="AE9" s="31"/>
      <c r="AF9" s="30"/>
      <c r="AG9" s="31"/>
      <c r="AH9" s="31"/>
      <c r="AI9" s="32"/>
      <c r="AJ9" s="31"/>
      <c r="AK9" s="31"/>
      <c r="AL9" s="31"/>
      <c r="AM9" s="31"/>
      <c r="AN9" s="30"/>
      <c r="AO9" s="31"/>
      <c r="AP9" s="31"/>
      <c r="AQ9" s="31"/>
      <c r="AR9" s="33"/>
      <c r="AS9" s="178"/>
      <c r="AT9" s="27"/>
      <c r="AU9" s="203"/>
      <c r="AV9" s="33"/>
      <c r="AW9" s="178"/>
      <c r="AX9" s="178"/>
      <c r="AY9" s="34"/>
      <c r="AZ9" s="206"/>
      <c r="BA9" s="27"/>
      <c r="BB9" s="27"/>
      <c r="BC9" s="27"/>
      <c r="BD9" s="206"/>
      <c r="BE9" s="27"/>
      <c r="BF9" s="27"/>
      <c r="BG9" s="27"/>
      <c r="BH9" s="352"/>
      <c r="BI9" s="353"/>
      <c r="BJ9" s="353"/>
      <c r="BK9" s="353"/>
      <c r="BL9" s="352"/>
      <c r="BM9" s="353"/>
      <c r="BN9" s="353"/>
      <c r="BO9" s="353"/>
      <c r="BP9" s="352"/>
      <c r="BQ9" s="20"/>
      <c r="BR9" s="20"/>
      <c r="BS9" s="221"/>
      <c r="BT9" s="220"/>
      <c r="BU9" s="20"/>
      <c r="BV9" s="221"/>
      <c r="FA9" s="220"/>
      <c r="FB9" s="20"/>
      <c r="FC9" s="221"/>
    </row>
    <row r="10" spans="1:159" ht="30.65" customHeight="1">
      <c r="A10" s="271" t="str">
        <f>IF('1'!$A$1=1,B10,C10)</f>
        <v xml:space="preserve">   1.a  Expenditures of short-term workers</v>
      </c>
      <c r="B10" s="35" t="s">
        <v>104</v>
      </c>
      <c r="C10" s="35" t="s">
        <v>105</v>
      </c>
      <c r="D10" s="36">
        <v>128</v>
      </c>
      <c r="E10" s="18">
        <v>145</v>
      </c>
      <c r="F10" s="18">
        <v>159</v>
      </c>
      <c r="G10" s="18">
        <v>141</v>
      </c>
      <c r="H10" s="36">
        <v>121</v>
      </c>
      <c r="I10" s="18">
        <v>132</v>
      </c>
      <c r="J10" s="18">
        <v>139</v>
      </c>
      <c r="K10" s="37">
        <v>151</v>
      </c>
      <c r="L10" s="18">
        <v>136</v>
      </c>
      <c r="M10" s="18">
        <v>156</v>
      </c>
      <c r="N10" s="18">
        <v>168</v>
      </c>
      <c r="O10" s="18">
        <v>178</v>
      </c>
      <c r="P10" s="36">
        <v>163</v>
      </c>
      <c r="Q10" s="18">
        <v>192</v>
      </c>
      <c r="R10" s="18">
        <v>201</v>
      </c>
      <c r="S10" s="18">
        <v>206</v>
      </c>
      <c r="T10" s="36">
        <v>191</v>
      </c>
      <c r="U10" s="18">
        <v>203</v>
      </c>
      <c r="V10" s="18">
        <v>230</v>
      </c>
      <c r="W10" s="37">
        <v>252</v>
      </c>
      <c r="X10" s="18">
        <v>225</v>
      </c>
      <c r="Y10" s="18">
        <v>257</v>
      </c>
      <c r="Z10" s="18">
        <v>291</v>
      </c>
      <c r="AA10" s="18">
        <v>299</v>
      </c>
      <c r="AB10" s="36">
        <v>198</v>
      </c>
      <c r="AC10" s="18">
        <v>209</v>
      </c>
      <c r="AD10" s="18">
        <v>220</v>
      </c>
      <c r="AE10" s="18">
        <v>194</v>
      </c>
      <c r="AF10" s="36">
        <v>260</v>
      </c>
      <c r="AG10" s="18">
        <v>333</v>
      </c>
      <c r="AH10" s="18">
        <v>366</v>
      </c>
      <c r="AI10" s="37">
        <v>354</v>
      </c>
      <c r="AJ10" s="18">
        <v>320</v>
      </c>
      <c r="AK10" s="18">
        <v>410</v>
      </c>
      <c r="AL10" s="18">
        <v>469</v>
      </c>
      <c r="AM10" s="18">
        <v>470</v>
      </c>
      <c r="AN10" s="36">
        <v>446</v>
      </c>
      <c r="AO10" s="18">
        <v>584</v>
      </c>
      <c r="AP10" s="18">
        <v>668</v>
      </c>
      <c r="AQ10" s="18">
        <v>706</v>
      </c>
      <c r="AR10" s="36">
        <v>670</v>
      </c>
      <c r="AS10" s="18">
        <v>712</v>
      </c>
      <c r="AT10" s="27">
        <v>802</v>
      </c>
      <c r="AU10" s="203">
        <v>811</v>
      </c>
      <c r="AV10" s="36">
        <v>736</v>
      </c>
      <c r="AW10" s="18">
        <v>784</v>
      </c>
      <c r="AX10" s="18">
        <v>846</v>
      </c>
      <c r="AY10" s="37">
        <v>837</v>
      </c>
      <c r="AZ10" s="206">
        <v>719</v>
      </c>
      <c r="BA10" s="27">
        <v>573</v>
      </c>
      <c r="BB10" s="27">
        <v>645</v>
      </c>
      <c r="BC10" s="27">
        <v>731</v>
      </c>
      <c r="BD10" s="206">
        <v>801</v>
      </c>
      <c r="BE10" s="27">
        <v>808</v>
      </c>
      <c r="BF10" s="27">
        <v>767</v>
      </c>
      <c r="BG10" s="27">
        <v>819</v>
      </c>
      <c r="BH10" s="352">
        <v>833</v>
      </c>
      <c r="BI10" s="353">
        <v>827</v>
      </c>
      <c r="BJ10" s="353">
        <v>799</v>
      </c>
      <c r="BK10" s="353">
        <v>828</v>
      </c>
      <c r="BL10" s="352">
        <v>809</v>
      </c>
      <c r="BM10" s="353">
        <v>704</v>
      </c>
      <c r="BN10" s="353">
        <v>662</v>
      </c>
      <c r="BO10" s="353">
        <v>587</v>
      </c>
      <c r="BP10" s="352">
        <v>538</v>
      </c>
      <c r="BQ10" s="20">
        <v>531</v>
      </c>
      <c r="BR10" s="20">
        <v>476</v>
      </c>
      <c r="BS10" s="221">
        <v>413</v>
      </c>
      <c r="BT10" s="220">
        <v>383</v>
      </c>
      <c r="BU10" s="20">
        <v>372</v>
      </c>
      <c r="BV10" s="221">
        <v>383</v>
      </c>
      <c r="FA10" s="220"/>
      <c r="FB10" s="20"/>
      <c r="FC10" s="221"/>
    </row>
    <row r="11" spans="1:159" ht="23.4" customHeight="1">
      <c r="A11" s="271" t="str">
        <f>IF('1'!$A$1=1,B11,C11)</f>
        <v xml:space="preserve">   1.b Taxes and social contributions</v>
      </c>
      <c r="B11" s="35" t="s">
        <v>106</v>
      </c>
      <c r="C11" s="35" t="s">
        <v>107</v>
      </c>
      <c r="D11" s="36">
        <v>7</v>
      </c>
      <c r="E11" s="18">
        <v>8</v>
      </c>
      <c r="F11" s="18">
        <v>9</v>
      </c>
      <c r="G11" s="18">
        <v>8</v>
      </c>
      <c r="H11" s="36">
        <v>6</v>
      </c>
      <c r="I11" s="18">
        <v>7</v>
      </c>
      <c r="J11" s="18">
        <v>7</v>
      </c>
      <c r="K11" s="37">
        <v>8</v>
      </c>
      <c r="L11" s="18">
        <v>7</v>
      </c>
      <c r="M11" s="18">
        <v>9</v>
      </c>
      <c r="N11" s="18">
        <v>9</v>
      </c>
      <c r="O11" s="18">
        <v>10</v>
      </c>
      <c r="P11" s="36">
        <v>9</v>
      </c>
      <c r="Q11" s="18">
        <v>10</v>
      </c>
      <c r="R11" s="18">
        <v>11</v>
      </c>
      <c r="S11" s="18">
        <v>11</v>
      </c>
      <c r="T11" s="36">
        <v>10</v>
      </c>
      <c r="U11" s="18">
        <v>11</v>
      </c>
      <c r="V11" s="18">
        <v>12</v>
      </c>
      <c r="W11" s="37">
        <v>14</v>
      </c>
      <c r="X11" s="18">
        <v>12</v>
      </c>
      <c r="Y11" s="18">
        <v>14</v>
      </c>
      <c r="Z11" s="18">
        <v>16</v>
      </c>
      <c r="AA11" s="18">
        <v>16</v>
      </c>
      <c r="AB11" s="36">
        <v>11</v>
      </c>
      <c r="AC11" s="18">
        <v>12</v>
      </c>
      <c r="AD11" s="18">
        <v>12</v>
      </c>
      <c r="AE11" s="18">
        <v>9</v>
      </c>
      <c r="AF11" s="36">
        <v>35</v>
      </c>
      <c r="AG11" s="18">
        <v>47</v>
      </c>
      <c r="AH11" s="18">
        <v>57</v>
      </c>
      <c r="AI11" s="37">
        <v>63</v>
      </c>
      <c r="AJ11" s="18">
        <v>62</v>
      </c>
      <c r="AK11" s="18">
        <v>57</v>
      </c>
      <c r="AL11" s="18">
        <v>70</v>
      </c>
      <c r="AM11" s="18">
        <v>79</v>
      </c>
      <c r="AN11" s="36">
        <v>80</v>
      </c>
      <c r="AO11" s="18">
        <v>104</v>
      </c>
      <c r="AP11" s="18">
        <v>128</v>
      </c>
      <c r="AQ11" s="18">
        <v>152</v>
      </c>
      <c r="AR11" s="36">
        <v>135</v>
      </c>
      <c r="AS11" s="18">
        <v>142</v>
      </c>
      <c r="AT11" s="27">
        <v>152</v>
      </c>
      <c r="AU11" s="203">
        <v>159</v>
      </c>
      <c r="AV11" s="36">
        <v>152</v>
      </c>
      <c r="AW11" s="18">
        <v>161</v>
      </c>
      <c r="AX11" s="18">
        <v>174</v>
      </c>
      <c r="AY11" s="37">
        <v>177</v>
      </c>
      <c r="AZ11" s="206">
        <v>155</v>
      </c>
      <c r="BA11" s="27">
        <v>134</v>
      </c>
      <c r="BB11" s="27">
        <v>126</v>
      </c>
      <c r="BC11" s="27">
        <v>150</v>
      </c>
      <c r="BD11" s="206">
        <v>177</v>
      </c>
      <c r="BE11" s="27">
        <v>215</v>
      </c>
      <c r="BF11" s="27">
        <v>220</v>
      </c>
      <c r="BG11" s="27">
        <v>234</v>
      </c>
      <c r="BH11" s="352">
        <v>231</v>
      </c>
      <c r="BI11" s="353">
        <v>215</v>
      </c>
      <c r="BJ11" s="353">
        <v>247</v>
      </c>
      <c r="BK11" s="353">
        <v>260</v>
      </c>
      <c r="BL11" s="352">
        <v>250</v>
      </c>
      <c r="BM11" s="353">
        <v>242</v>
      </c>
      <c r="BN11" s="353">
        <v>220</v>
      </c>
      <c r="BO11" s="353">
        <v>201</v>
      </c>
      <c r="BP11" s="352">
        <v>167</v>
      </c>
      <c r="BQ11" s="20">
        <v>166</v>
      </c>
      <c r="BR11" s="20">
        <v>153</v>
      </c>
      <c r="BS11" s="221">
        <v>141</v>
      </c>
      <c r="BT11" s="220">
        <v>132</v>
      </c>
      <c r="BU11" s="20">
        <v>139</v>
      </c>
      <c r="BV11" s="221">
        <v>135</v>
      </c>
      <c r="FA11" s="220"/>
      <c r="FB11" s="20"/>
      <c r="FC11" s="221"/>
    </row>
    <row r="12" spans="1:159" s="43" customFormat="1" ht="26">
      <c r="A12" s="407" t="str">
        <f>IF('1'!$A$1=1,B12,C12)</f>
        <v>2. Net compensation of employees (1. – 1.a – 1.b)</v>
      </c>
      <c r="B12" s="38" t="s">
        <v>121</v>
      </c>
      <c r="C12" s="39" t="s">
        <v>120</v>
      </c>
      <c r="D12" s="40">
        <v>675</v>
      </c>
      <c r="E12" s="41">
        <v>764</v>
      </c>
      <c r="F12" s="41">
        <v>841</v>
      </c>
      <c r="G12" s="41">
        <v>744</v>
      </c>
      <c r="H12" s="40">
        <v>635</v>
      </c>
      <c r="I12" s="41">
        <v>693</v>
      </c>
      <c r="J12" s="41">
        <v>731</v>
      </c>
      <c r="K12" s="42">
        <v>796</v>
      </c>
      <c r="L12" s="41">
        <v>717</v>
      </c>
      <c r="M12" s="41">
        <v>828</v>
      </c>
      <c r="N12" s="41">
        <v>887</v>
      </c>
      <c r="O12" s="41">
        <v>941</v>
      </c>
      <c r="P12" s="40">
        <v>861</v>
      </c>
      <c r="Q12" s="41">
        <v>1013</v>
      </c>
      <c r="R12" s="41">
        <v>1064</v>
      </c>
      <c r="S12" s="41">
        <v>1084</v>
      </c>
      <c r="T12" s="40">
        <v>1006</v>
      </c>
      <c r="U12" s="41">
        <v>1071</v>
      </c>
      <c r="V12" s="41">
        <v>1210</v>
      </c>
      <c r="W12" s="42">
        <v>1332</v>
      </c>
      <c r="X12" s="41">
        <v>1188</v>
      </c>
      <c r="Y12" s="41">
        <v>1353</v>
      </c>
      <c r="Z12" s="41">
        <v>1537</v>
      </c>
      <c r="AA12" s="41">
        <v>1574</v>
      </c>
      <c r="AB12" s="40">
        <v>1044</v>
      </c>
      <c r="AC12" s="41">
        <v>1103</v>
      </c>
      <c r="AD12" s="41">
        <v>1161</v>
      </c>
      <c r="AE12" s="41">
        <v>1010</v>
      </c>
      <c r="AF12" s="40">
        <v>878</v>
      </c>
      <c r="AG12" s="41">
        <v>1034</v>
      </c>
      <c r="AH12" s="41">
        <v>1101</v>
      </c>
      <c r="AI12" s="42">
        <v>1103</v>
      </c>
      <c r="AJ12" s="41">
        <v>975</v>
      </c>
      <c r="AK12" s="41">
        <v>1174</v>
      </c>
      <c r="AL12" s="41">
        <v>1309</v>
      </c>
      <c r="AM12" s="41">
        <v>1336</v>
      </c>
      <c r="AN12" s="40">
        <v>1230</v>
      </c>
      <c r="AO12" s="41">
        <v>1538</v>
      </c>
      <c r="AP12" s="41">
        <v>1699</v>
      </c>
      <c r="AQ12" s="41">
        <v>1802</v>
      </c>
      <c r="AR12" s="33">
        <v>1750</v>
      </c>
      <c r="AS12" s="178">
        <v>1886</v>
      </c>
      <c r="AT12" s="178">
        <v>2093</v>
      </c>
      <c r="AU12" s="34">
        <v>2182</v>
      </c>
      <c r="AV12" s="33">
        <v>1983</v>
      </c>
      <c r="AW12" s="178">
        <v>2150</v>
      </c>
      <c r="AX12" s="178">
        <v>2360</v>
      </c>
      <c r="AY12" s="34">
        <v>2414</v>
      </c>
      <c r="AZ12" s="33">
        <f t="shared" ref="AZ12:BG12" si="0">AZ8-AZ10-AZ11</f>
        <v>2095</v>
      </c>
      <c r="BA12" s="178">
        <f t="shared" si="0"/>
        <v>1909</v>
      </c>
      <c r="BB12" s="178">
        <f t="shared" si="0"/>
        <v>2130</v>
      </c>
      <c r="BC12" s="178">
        <f t="shared" si="0"/>
        <v>2371</v>
      </c>
      <c r="BD12" s="33">
        <f t="shared" si="0"/>
        <v>2363</v>
      </c>
      <c r="BE12" s="178">
        <f t="shared" si="0"/>
        <v>2414</v>
      </c>
      <c r="BF12" s="178">
        <f t="shared" si="0"/>
        <v>2287</v>
      </c>
      <c r="BG12" s="178">
        <f t="shared" si="0"/>
        <v>2486</v>
      </c>
      <c r="BH12" s="350">
        <f>BH8-BH10-BH11</f>
        <v>2230</v>
      </c>
      <c r="BI12" s="351">
        <f>BI8-BI10-BI11</f>
        <v>2141</v>
      </c>
      <c r="BJ12" s="351">
        <f>BJ8-BJ10-BJ11</f>
        <v>2111</v>
      </c>
      <c r="BK12" s="351">
        <f>BK8-BK10-BK11</f>
        <v>2120</v>
      </c>
      <c r="BL12" s="350">
        <f t="shared" ref="BL12:BQ12" si="1">BL8-BL10-BL11</f>
        <v>2030</v>
      </c>
      <c r="BM12" s="351">
        <f t="shared" si="1"/>
        <v>1895</v>
      </c>
      <c r="BN12" s="351">
        <f t="shared" si="1"/>
        <v>1815</v>
      </c>
      <c r="BO12" s="351">
        <f t="shared" si="1"/>
        <v>1711</v>
      </c>
      <c r="BP12" s="350">
        <f t="shared" si="1"/>
        <v>1493</v>
      </c>
      <c r="BQ12" s="351">
        <f t="shared" si="1"/>
        <v>1441</v>
      </c>
      <c r="BR12" s="392">
        <f>BR8-BR10-BR11</f>
        <v>1370</v>
      </c>
      <c r="BS12" s="391">
        <f>BS8-BS10-BS11</f>
        <v>1272</v>
      </c>
      <c r="BT12" s="404">
        <f t="shared" ref="BT12:BV12" si="2">BT8-BT10-BT11</f>
        <v>1139</v>
      </c>
      <c r="BU12" s="392">
        <f t="shared" si="2"/>
        <v>1141</v>
      </c>
      <c r="BV12" s="391">
        <f t="shared" si="2"/>
        <v>1133</v>
      </c>
      <c r="FA12" s="404"/>
      <c r="FB12" s="392"/>
      <c r="FC12" s="391"/>
    </row>
    <row r="13" spans="1:159" s="43" customFormat="1" ht="16.399999999999999" customHeight="1">
      <c r="A13" s="407" t="str">
        <f>IF('1'!$A$1=1,B13,C13)</f>
        <v>3. Personal transfers</v>
      </c>
      <c r="B13" s="44" t="s">
        <v>108</v>
      </c>
      <c r="C13" s="45" t="s">
        <v>109</v>
      </c>
      <c r="D13" s="46">
        <v>699</v>
      </c>
      <c r="E13" s="19">
        <v>834</v>
      </c>
      <c r="F13" s="19">
        <v>886</v>
      </c>
      <c r="G13" s="19">
        <v>734</v>
      </c>
      <c r="H13" s="46">
        <v>595</v>
      </c>
      <c r="I13" s="19">
        <v>605</v>
      </c>
      <c r="J13" s="19">
        <v>638</v>
      </c>
      <c r="K13" s="47">
        <v>677</v>
      </c>
      <c r="L13" s="19">
        <v>501</v>
      </c>
      <c r="M13" s="19">
        <v>632</v>
      </c>
      <c r="N13" s="19">
        <v>668</v>
      </c>
      <c r="O13" s="19">
        <v>688</v>
      </c>
      <c r="P13" s="46">
        <v>633</v>
      </c>
      <c r="Q13" s="19">
        <v>789</v>
      </c>
      <c r="R13" s="19">
        <v>793</v>
      </c>
      <c r="S13" s="19">
        <v>782</v>
      </c>
      <c r="T13" s="46">
        <v>654</v>
      </c>
      <c r="U13" s="19">
        <v>745</v>
      </c>
      <c r="V13" s="19">
        <v>772</v>
      </c>
      <c r="W13" s="47">
        <v>736</v>
      </c>
      <c r="X13" s="19">
        <v>590</v>
      </c>
      <c r="Y13" s="19">
        <v>703</v>
      </c>
      <c r="Z13" s="19">
        <v>786</v>
      </c>
      <c r="AA13" s="19">
        <v>806</v>
      </c>
      <c r="AB13" s="46">
        <v>503</v>
      </c>
      <c r="AC13" s="19">
        <v>583</v>
      </c>
      <c r="AD13" s="19">
        <v>617</v>
      </c>
      <c r="AE13" s="19">
        <v>468</v>
      </c>
      <c r="AF13" s="46">
        <v>604</v>
      </c>
      <c r="AG13" s="19">
        <v>735</v>
      </c>
      <c r="AH13" s="19">
        <v>739</v>
      </c>
      <c r="AI13" s="47">
        <v>765</v>
      </c>
      <c r="AJ13" s="19">
        <v>597</v>
      </c>
      <c r="AK13" s="19">
        <v>711</v>
      </c>
      <c r="AL13" s="19">
        <v>744</v>
      </c>
      <c r="AM13" s="19">
        <v>689</v>
      </c>
      <c r="AN13" s="46">
        <v>695</v>
      </c>
      <c r="AO13" s="19">
        <v>724</v>
      </c>
      <c r="AP13" s="19">
        <v>767</v>
      </c>
      <c r="AQ13" s="19">
        <v>809</v>
      </c>
      <c r="AR13" s="33">
        <v>821</v>
      </c>
      <c r="AS13" s="178">
        <v>828</v>
      </c>
      <c r="AT13" s="178">
        <v>772</v>
      </c>
      <c r="AU13" s="34">
        <v>779</v>
      </c>
      <c r="AV13" s="33">
        <v>695</v>
      </c>
      <c r="AW13" s="178">
        <v>748</v>
      </c>
      <c r="AX13" s="178">
        <v>765</v>
      </c>
      <c r="AY13" s="34">
        <v>806</v>
      </c>
      <c r="AZ13" s="33">
        <v>771</v>
      </c>
      <c r="BA13" s="178">
        <v>784</v>
      </c>
      <c r="BB13" s="178">
        <v>947</v>
      </c>
      <c r="BC13" s="178">
        <v>973</v>
      </c>
      <c r="BD13" s="33">
        <f>BD7-BD12</f>
        <v>1007</v>
      </c>
      <c r="BE13" s="178">
        <f t="shared" ref="BE13:BG13" si="3">BE7-BE12</f>
        <v>1108</v>
      </c>
      <c r="BF13" s="178">
        <f t="shared" si="3"/>
        <v>1169</v>
      </c>
      <c r="BG13" s="178">
        <f t="shared" si="3"/>
        <v>1185</v>
      </c>
      <c r="BH13" s="350">
        <v>1046</v>
      </c>
      <c r="BI13" s="351">
        <v>995</v>
      </c>
      <c r="BJ13" s="351">
        <v>941</v>
      </c>
      <c r="BK13" s="351">
        <v>959</v>
      </c>
      <c r="BL13" s="350">
        <f>BL7-BL12</f>
        <v>850</v>
      </c>
      <c r="BM13" s="351">
        <f>BM7-BM12</f>
        <v>922</v>
      </c>
      <c r="BN13" s="351">
        <f t="shared" ref="BN13:BS13" si="4">BN7-BN12</f>
        <v>990</v>
      </c>
      <c r="BO13" s="351">
        <f t="shared" si="4"/>
        <v>1079</v>
      </c>
      <c r="BP13" s="33">
        <f t="shared" si="4"/>
        <v>1035</v>
      </c>
      <c r="BQ13" s="178">
        <f t="shared" si="4"/>
        <v>947</v>
      </c>
      <c r="BR13" s="178">
        <f t="shared" si="4"/>
        <v>924</v>
      </c>
      <c r="BS13" s="34">
        <f t="shared" si="4"/>
        <v>933</v>
      </c>
      <c r="BT13" s="33">
        <f>BT7-BT12</f>
        <v>808</v>
      </c>
      <c r="BU13" s="178">
        <f>BU7-BU12</f>
        <v>835</v>
      </c>
      <c r="BV13" s="34">
        <f>BV7-BV12</f>
        <v>922</v>
      </c>
      <c r="FA13" s="404"/>
      <c r="FB13" s="392"/>
      <c r="FC13" s="391"/>
    </row>
    <row r="14" spans="1:159" ht="15" customHeight="1">
      <c r="A14" s="408" t="str">
        <f>IF('1'!$A$1=1,B14,C14)</f>
        <v>including:</v>
      </c>
      <c r="B14" s="28" t="s">
        <v>34</v>
      </c>
      <c r="C14" s="29" t="s">
        <v>54</v>
      </c>
      <c r="D14" s="36"/>
      <c r="E14" s="18"/>
      <c r="F14" s="18"/>
      <c r="G14" s="18"/>
      <c r="H14" s="36"/>
      <c r="I14" s="18"/>
      <c r="J14" s="18"/>
      <c r="K14" s="37"/>
      <c r="L14" s="18"/>
      <c r="M14" s="18"/>
      <c r="N14" s="18"/>
      <c r="O14" s="18"/>
      <c r="P14" s="36"/>
      <c r="Q14" s="18"/>
      <c r="R14" s="18"/>
      <c r="S14" s="18"/>
      <c r="T14" s="36"/>
      <c r="U14" s="18"/>
      <c r="V14" s="18"/>
      <c r="W14" s="37"/>
      <c r="X14" s="18"/>
      <c r="Y14" s="18"/>
      <c r="Z14" s="18"/>
      <c r="AA14" s="18"/>
      <c r="AB14" s="36"/>
      <c r="AC14" s="18"/>
      <c r="AD14" s="18"/>
      <c r="AE14" s="18"/>
      <c r="AF14" s="36"/>
      <c r="AG14" s="18"/>
      <c r="AH14" s="18"/>
      <c r="AI14" s="37"/>
      <c r="AJ14" s="18"/>
      <c r="AK14" s="18"/>
      <c r="AL14" s="18"/>
      <c r="AM14" s="18"/>
      <c r="AN14" s="36"/>
      <c r="AO14" s="18"/>
      <c r="AP14" s="18"/>
      <c r="AQ14" s="18"/>
      <c r="AR14" s="33"/>
      <c r="AS14" s="178"/>
      <c r="AT14" s="27"/>
      <c r="AU14" s="203"/>
      <c r="AV14" s="33"/>
      <c r="AW14" s="178"/>
      <c r="AX14" s="178"/>
      <c r="AY14" s="34"/>
      <c r="AZ14" s="206"/>
      <c r="BA14" s="27"/>
      <c r="BB14" s="27"/>
      <c r="BC14" s="27"/>
      <c r="BD14" s="206"/>
      <c r="BE14" s="27"/>
      <c r="BF14" s="27"/>
      <c r="BG14" s="27"/>
      <c r="BH14" s="352"/>
      <c r="BI14" s="353"/>
      <c r="BJ14" s="353"/>
      <c r="BK14" s="353"/>
      <c r="BL14" s="352"/>
      <c r="BM14" s="353"/>
      <c r="BN14" s="353"/>
      <c r="BO14" s="353"/>
      <c r="BP14" s="352"/>
      <c r="BQ14" s="20"/>
      <c r="BR14" s="20"/>
      <c r="BS14" s="221"/>
      <c r="BT14" s="220"/>
      <c r="BU14" s="20"/>
      <c r="BV14" s="221"/>
      <c r="FA14" s="220"/>
      <c r="FB14" s="20"/>
      <c r="FC14" s="221"/>
    </row>
    <row r="15" spans="1:159" ht="27" customHeight="1">
      <c r="A15" s="271" t="str">
        <f>IF('1'!$A$1=1,B15,C15)</f>
        <v>Remittances from individuals who work abroad more than a year</v>
      </c>
      <c r="B15" s="48" t="s">
        <v>110</v>
      </c>
      <c r="C15" s="49" t="s">
        <v>55</v>
      </c>
      <c r="D15" s="30">
        <v>479</v>
      </c>
      <c r="E15" s="31">
        <v>568</v>
      </c>
      <c r="F15" s="31">
        <v>595</v>
      </c>
      <c r="G15" s="31">
        <v>498</v>
      </c>
      <c r="H15" s="30">
        <v>393</v>
      </c>
      <c r="I15" s="31">
        <v>395</v>
      </c>
      <c r="J15" s="31">
        <v>416</v>
      </c>
      <c r="K15" s="32">
        <v>439</v>
      </c>
      <c r="L15" s="31">
        <v>315</v>
      </c>
      <c r="M15" s="31">
        <v>397</v>
      </c>
      <c r="N15" s="31">
        <v>417</v>
      </c>
      <c r="O15" s="31">
        <v>431</v>
      </c>
      <c r="P15" s="30">
        <v>403</v>
      </c>
      <c r="Q15" s="31">
        <v>495</v>
      </c>
      <c r="R15" s="31">
        <v>500</v>
      </c>
      <c r="S15" s="31">
        <v>492</v>
      </c>
      <c r="T15" s="30">
        <v>402</v>
      </c>
      <c r="U15" s="31">
        <v>458</v>
      </c>
      <c r="V15" s="31">
        <v>471</v>
      </c>
      <c r="W15" s="32">
        <v>418</v>
      </c>
      <c r="X15" s="31">
        <v>321</v>
      </c>
      <c r="Y15" s="31">
        <v>377</v>
      </c>
      <c r="Z15" s="31">
        <v>413</v>
      </c>
      <c r="AA15" s="31">
        <v>420</v>
      </c>
      <c r="AB15" s="30">
        <v>273</v>
      </c>
      <c r="AC15" s="31">
        <v>308</v>
      </c>
      <c r="AD15" s="31">
        <v>326</v>
      </c>
      <c r="AE15" s="31">
        <v>258</v>
      </c>
      <c r="AF15" s="30">
        <v>231</v>
      </c>
      <c r="AG15" s="31">
        <v>258</v>
      </c>
      <c r="AH15" s="31">
        <v>265</v>
      </c>
      <c r="AI15" s="32">
        <v>259</v>
      </c>
      <c r="AJ15" s="31">
        <v>192</v>
      </c>
      <c r="AK15" s="31">
        <v>242</v>
      </c>
      <c r="AL15" s="31">
        <v>257</v>
      </c>
      <c r="AM15" s="31">
        <v>215</v>
      </c>
      <c r="AN15" s="30">
        <v>259</v>
      </c>
      <c r="AO15" s="31">
        <v>245</v>
      </c>
      <c r="AP15" s="31">
        <v>241</v>
      </c>
      <c r="AQ15" s="31">
        <v>251</v>
      </c>
      <c r="AR15" s="30">
        <v>233</v>
      </c>
      <c r="AS15" s="31">
        <v>216</v>
      </c>
      <c r="AT15" s="27">
        <v>211</v>
      </c>
      <c r="AU15" s="203">
        <v>212</v>
      </c>
      <c r="AV15" s="30">
        <v>209</v>
      </c>
      <c r="AW15" s="31">
        <v>229</v>
      </c>
      <c r="AX15" s="31">
        <v>239</v>
      </c>
      <c r="AY15" s="32">
        <v>257</v>
      </c>
      <c r="AZ15" s="206">
        <v>277</v>
      </c>
      <c r="BA15" s="27">
        <v>288</v>
      </c>
      <c r="BB15" s="27">
        <v>290</v>
      </c>
      <c r="BC15" s="27">
        <v>308</v>
      </c>
      <c r="BD15" s="206">
        <v>444</v>
      </c>
      <c r="BE15" s="27">
        <v>498</v>
      </c>
      <c r="BF15" s="27">
        <v>478</v>
      </c>
      <c r="BG15" s="27">
        <v>487</v>
      </c>
      <c r="BH15" s="352">
        <v>460</v>
      </c>
      <c r="BI15" s="353">
        <v>437</v>
      </c>
      <c r="BJ15" s="353">
        <v>396</v>
      </c>
      <c r="BK15" s="353">
        <v>389</v>
      </c>
      <c r="BL15" s="352">
        <v>364</v>
      </c>
      <c r="BM15" s="353">
        <v>457</v>
      </c>
      <c r="BN15" s="353">
        <v>488</v>
      </c>
      <c r="BO15" s="353">
        <v>491</v>
      </c>
      <c r="BP15" s="352">
        <v>486</v>
      </c>
      <c r="BQ15" s="20">
        <v>441</v>
      </c>
      <c r="BR15" s="20">
        <v>430</v>
      </c>
      <c r="BS15" s="221">
        <v>426</v>
      </c>
      <c r="BT15" s="220">
        <v>403</v>
      </c>
      <c r="BU15" s="20">
        <v>362</v>
      </c>
      <c r="BV15" s="221">
        <v>380</v>
      </c>
      <c r="FA15" s="220"/>
      <c r="FB15" s="20"/>
      <c r="FC15" s="221"/>
    </row>
    <row r="16" spans="1:159" ht="18" customHeight="1">
      <c r="A16" s="409" t="str">
        <f>IF('1'!$A$1=1,B16,C16)</f>
        <v>Other personal transfers</v>
      </c>
      <c r="B16" s="197" t="s">
        <v>111</v>
      </c>
      <c r="C16" s="199" t="s">
        <v>56</v>
      </c>
      <c r="D16" s="200">
        <v>220</v>
      </c>
      <c r="E16" s="201">
        <v>266</v>
      </c>
      <c r="F16" s="201">
        <v>291</v>
      </c>
      <c r="G16" s="201">
        <v>236</v>
      </c>
      <c r="H16" s="200">
        <v>202</v>
      </c>
      <c r="I16" s="201">
        <v>210</v>
      </c>
      <c r="J16" s="201">
        <v>222</v>
      </c>
      <c r="K16" s="202">
        <v>238</v>
      </c>
      <c r="L16" s="201">
        <v>186</v>
      </c>
      <c r="M16" s="201">
        <v>235</v>
      </c>
      <c r="N16" s="201">
        <v>251</v>
      </c>
      <c r="O16" s="201">
        <v>257</v>
      </c>
      <c r="P16" s="200">
        <v>230</v>
      </c>
      <c r="Q16" s="201">
        <v>294</v>
      </c>
      <c r="R16" s="201">
        <v>293</v>
      </c>
      <c r="S16" s="201">
        <v>290</v>
      </c>
      <c r="T16" s="200">
        <v>252</v>
      </c>
      <c r="U16" s="201">
        <v>287</v>
      </c>
      <c r="V16" s="201">
        <v>301</v>
      </c>
      <c r="W16" s="202">
        <v>318</v>
      </c>
      <c r="X16" s="201">
        <v>269</v>
      </c>
      <c r="Y16" s="201">
        <v>326</v>
      </c>
      <c r="Z16" s="201">
        <v>373</v>
      </c>
      <c r="AA16" s="201">
        <v>386</v>
      </c>
      <c r="AB16" s="200">
        <v>230</v>
      </c>
      <c r="AC16" s="201">
        <v>275</v>
      </c>
      <c r="AD16" s="201">
        <v>291</v>
      </c>
      <c r="AE16" s="201">
        <v>210</v>
      </c>
      <c r="AF16" s="200">
        <v>373</v>
      </c>
      <c r="AG16" s="201">
        <v>477</v>
      </c>
      <c r="AH16" s="201">
        <v>474</v>
      </c>
      <c r="AI16" s="202">
        <v>506</v>
      </c>
      <c r="AJ16" s="201">
        <v>405</v>
      </c>
      <c r="AK16" s="201">
        <v>469</v>
      </c>
      <c r="AL16" s="201">
        <v>487</v>
      </c>
      <c r="AM16" s="201">
        <v>474</v>
      </c>
      <c r="AN16" s="200">
        <v>436</v>
      </c>
      <c r="AO16" s="201">
        <v>479</v>
      </c>
      <c r="AP16" s="201">
        <v>526</v>
      </c>
      <c r="AQ16" s="201">
        <v>558</v>
      </c>
      <c r="AR16" s="200">
        <v>588</v>
      </c>
      <c r="AS16" s="201">
        <v>612</v>
      </c>
      <c r="AT16" s="204">
        <v>561</v>
      </c>
      <c r="AU16" s="205">
        <v>567</v>
      </c>
      <c r="AV16" s="30">
        <v>486</v>
      </c>
      <c r="AW16" s="31">
        <v>519</v>
      </c>
      <c r="AX16" s="31">
        <v>526</v>
      </c>
      <c r="AY16" s="32">
        <v>549</v>
      </c>
      <c r="AZ16" s="206">
        <f t="shared" ref="AZ16:BG16" si="5">AZ13-AZ15</f>
        <v>494</v>
      </c>
      <c r="BA16" s="27">
        <f t="shared" si="5"/>
        <v>496</v>
      </c>
      <c r="BB16" s="27">
        <f t="shared" si="5"/>
        <v>657</v>
      </c>
      <c r="BC16" s="27">
        <f t="shared" si="5"/>
        <v>665</v>
      </c>
      <c r="BD16" s="206">
        <f t="shared" si="5"/>
        <v>563</v>
      </c>
      <c r="BE16" s="27">
        <f t="shared" si="5"/>
        <v>610</v>
      </c>
      <c r="BF16" s="27">
        <f t="shared" si="5"/>
        <v>691</v>
      </c>
      <c r="BG16" s="27">
        <f t="shared" si="5"/>
        <v>698</v>
      </c>
      <c r="BH16" s="352">
        <f>BH13-BH15</f>
        <v>586</v>
      </c>
      <c r="BI16" s="353">
        <v>558</v>
      </c>
      <c r="BJ16" s="353">
        <v>545</v>
      </c>
      <c r="BK16" s="353">
        <v>570</v>
      </c>
      <c r="BL16" s="375">
        <f>BL13-BL15</f>
        <v>486</v>
      </c>
      <c r="BM16" s="376">
        <f>BM13-BM15</f>
        <v>465</v>
      </c>
      <c r="BN16" s="376">
        <f t="shared" ref="BN16:BR16" si="6">BN13-BN15</f>
        <v>502</v>
      </c>
      <c r="BO16" s="376">
        <f t="shared" si="6"/>
        <v>588</v>
      </c>
      <c r="BP16" s="375">
        <f t="shared" si="6"/>
        <v>549</v>
      </c>
      <c r="BQ16" s="376">
        <f t="shared" si="6"/>
        <v>506</v>
      </c>
      <c r="BR16" s="376">
        <f t="shared" si="6"/>
        <v>494</v>
      </c>
      <c r="BS16" s="508">
        <v>507</v>
      </c>
      <c r="BT16" s="206">
        <f>BT13-BT15</f>
        <v>405</v>
      </c>
      <c r="BU16" s="27">
        <f t="shared" ref="BU16:BV16" si="7">BU13-BU15</f>
        <v>473</v>
      </c>
      <c r="BV16" s="203">
        <f t="shared" si="7"/>
        <v>542</v>
      </c>
      <c r="FA16" s="220"/>
      <c r="FB16" s="20"/>
      <c r="FC16" s="221"/>
    </row>
    <row r="17" spans="1:159" ht="21.65" customHeight="1">
      <c r="A17" s="270" t="str">
        <f>IF('1'!$A$1=1,B17,C17)</f>
        <v>Memorandum items:</v>
      </c>
      <c r="B17" s="196" t="s">
        <v>99</v>
      </c>
      <c r="C17" s="50" t="s">
        <v>112</v>
      </c>
      <c r="D17" s="30"/>
      <c r="E17" s="31"/>
      <c r="F17" s="31"/>
      <c r="G17" s="32"/>
      <c r="H17" s="30"/>
      <c r="I17" s="31"/>
      <c r="J17" s="31"/>
      <c r="K17" s="32"/>
      <c r="L17" s="30"/>
      <c r="M17" s="31"/>
      <c r="N17" s="31"/>
      <c r="O17" s="32"/>
      <c r="P17" s="30"/>
      <c r="Q17" s="31"/>
      <c r="R17" s="31"/>
      <c r="S17" s="32"/>
      <c r="T17" s="30"/>
      <c r="U17" s="31"/>
      <c r="V17" s="31"/>
      <c r="W17" s="32"/>
      <c r="X17" s="30"/>
      <c r="Y17" s="31"/>
      <c r="Z17" s="31"/>
      <c r="AA17" s="32"/>
      <c r="AB17" s="30"/>
      <c r="AC17" s="31"/>
      <c r="AD17" s="31"/>
      <c r="AE17" s="32"/>
      <c r="AF17" s="30"/>
      <c r="AG17" s="31"/>
      <c r="AH17" s="31"/>
      <c r="AI17" s="32"/>
      <c r="AJ17" s="30"/>
      <c r="AK17" s="31"/>
      <c r="AL17" s="31"/>
      <c r="AM17" s="32"/>
      <c r="AN17" s="30"/>
      <c r="AO17" s="31"/>
      <c r="AP17" s="31"/>
      <c r="AQ17" s="31"/>
      <c r="AR17" s="33"/>
      <c r="AS17" s="178"/>
      <c r="AT17" s="27"/>
      <c r="AU17" s="27"/>
      <c r="AV17" s="26"/>
      <c r="AW17" s="179"/>
      <c r="AX17" s="179"/>
      <c r="AY17" s="410"/>
      <c r="AZ17" s="255"/>
      <c r="BA17" s="207"/>
      <c r="BB17" s="207"/>
      <c r="BC17" s="207"/>
      <c r="BD17" s="255"/>
      <c r="BE17" s="207"/>
      <c r="BF17" s="207"/>
      <c r="BG17" s="207"/>
      <c r="BH17" s="354"/>
      <c r="BI17" s="355"/>
      <c r="BJ17" s="355"/>
      <c r="BK17" s="355"/>
      <c r="BL17" s="354"/>
      <c r="BM17" s="355"/>
      <c r="BN17" s="355"/>
      <c r="BO17" s="355"/>
      <c r="BP17" s="352"/>
      <c r="BQ17" s="20"/>
      <c r="BR17" s="20"/>
      <c r="BS17" s="221"/>
      <c r="BT17" s="217"/>
      <c r="BU17" s="218"/>
      <c r="BV17" s="476"/>
      <c r="FA17" s="220"/>
      <c r="FB17" s="20"/>
      <c r="FC17" s="221"/>
    </row>
    <row r="18" spans="1:159" ht="15.65" customHeight="1">
      <c r="A18" s="271" t="str">
        <f>IF('1'!$A$1=1,B18,C18)</f>
        <v>Official channels</v>
      </c>
      <c r="B18" s="242" t="s">
        <v>130</v>
      </c>
      <c r="C18" s="242" t="s">
        <v>141</v>
      </c>
      <c r="D18" s="30">
        <f>D7-D24</f>
        <v>1193</v>
      </c>
      <c r="E18" s="31">
        <f t="shared" ref="E18:G18" si="8">E7-E24</f>
        <v>1390</v>
      </c>
      <c r="F18" s="31">
        <f t="shared" si="8"/>
        <v>1505</v>
      </c>
      <c r="G18" s="32">
        <f t="shared" si="8"/>
        <v>1284</v>
      </c>
      <c r="H18" s="30">
        <f>H7-H24</f>
        <v>1065</v>
      </c>
      <c r="I18" s="31">
        <f t="shared" ref="I18:K18" si="9">I7-I24</f>
        <v>1125</v>
      </c>
      <c r="J18" s="31">
        <f t="shared" si="9"/>
        <v>1188</v>
      </c>
      <c r="K18" s="32">
        <f t="shared" si="9"/>
        <v>1279</v>
      </c>
      <c r="L18" s="30">
        <f>L7-L24</f>
        <v>1053</v>
      </c>
      <c r="M18" s="31">
        <f t="shared" ref="M18:O18" si="10">M7-M24</f>
        <v>1267</v>
      </c>
      <c r="N18" s="31">
        <f t="shared" si="10"/>
        <v>1351</v>
      </c>
      <c r="O18" s="32">
        <f t="shared" si="10"/>
        <v>1414</v>
      </c>
      <c r="P18" s="30">
        <f>P7-P24</f>
        <v>1288</v>
      </c>
      <c r="Q18" s="31">
        <f t="shared" ref="Q18:AE18" si="11">Q7-Q24</f>
        <v>1556</v>
      </c>
      <c r="R18" s="31">
        <f t="shared" si="11"/>
        <v>1602</v>
      </c>
      <c r="S18" s="32">
        <f t="shared" si="11"/>
        <v>1610</v>
      </c>
      <c r="T18" s="30">
        <f t="shared" si="11"/>
        <v>1430</v>
      </c>
      <c r="U18" s="31">
        <f t="shared" si="11"/>
        <v>1567</v>
      </c>
      <c r="V18" s="31">
        <f t="shared" si="11"/>
        <v>1710</v>
      </c>
      <c r="W18" s="32">
        <f t="shared" si="11"/>
        <v>1784</v>
      </c>
      <c r="X18" s="30">
        <f t="shared" si="11"/>
        <v>1533</v>
      </c>
      <c r="Y18" s="31">
        <f t="shared" si="11"/>
        <v>1776</v>
      </c>
      <c r="Z18" s="31">
        <f t="shared" si="11"/>
        <v>2009</v>
      </c>
      <c r="AA18" s="32">
        <f t="shared" si="11"/>
        <v>2059</v>
      </c>
      <c r="AB18" s="30">
        <f t="shared" si="11"/>
        <v>1332</v>
      </c>
      <c r="AC18" s="31">
        <f t="shared" si="11"/>
        <v>1458</v>
      </c>
      <c r="AD18" s="31">
        <f t="shared" si="11"/>
        <v>1539</v>
      </c>
      <c r="AE18" s="32">
        <f t="shared" si="11"/>
        <v>1271</v>
      </c>
      <c r="AF18" s="30">
        <f t="shared" ref="AF18:BC18" si="12">AF20+AF21</f>
        <v>929</v>
      </c>
      <c r="AG18" s="31">
        <f t="shared" si="12"/>
        <v>1103</v>
      </c>
      <c r="AH18" s="31">
        <f t="shared" si="12"/>
        <v>1116</v>
      </c>
      <c r="AI18" s="32">
        <f t="shared" si="12"/>
        <v>1188</v>
      </c>
      <c r="AJ18" s="30">
        <f t="shared" si="12"/>
        <v>999</v>
      </c>
      <c r="AK18" s="31">
        <f t="shared" si="12"/>
        <v>1139</v>
      </c>
      <c r="AL18" s="31">
        <f t="shared" si="12"/>
        <v>1192</v>
      </c>
      <c r="AM18" s="32">
        <f t="shared" si="12"/>
        <v>1160</v>
      </c>
      <c r="AN18" s="30">
        <f t="shared" si="12"/>
        <v>1084</v>
      </c>
      <c r="AO18" s="31">
        <f t="shared" si="12"/>
        <v>1155</v>
      </c>
      <c r="AP18" s="31">
        <f t="shared" si="12"/>
        <v>1251</v>
      </c>
      <c r="AQ18" s="31">
        <f t="shared" si="12"/>
        <v>1348</v>
      </c>
      <c r="AR18" s="206">
        <f t="shared" si="12"/>
        <v>1339</v>
      </c>
      <c r="AS18" s="27">
        <f t="shared" si="12"/>
        <v>1428</v>
      </c>
      <c r="AT18" s="27">
        <f t="shared" si="12"/>
        <v>1415</v>
      </c>
      <c r="AU18" s="27">
        <f t="shared" si="12"/>
        <v>1493</v>
      </c>
      <c r="AV18" s="206">
        <f t="shared" si="12"/>
        <v>1351</v>
      </c>
      <c r="AW18" s="27">
        <f t="shared" si="12"/>
        <v>1482</v>
      </c>
      <c r="AX18" s="27">
        <f t="shared" si="12"/>
        <v>1551</v>
      </c>
      <c r="AY18" s="203">
        <f t="shared" si="12"/>
        <v>1656</v>
      </c>
      <c r="AZ18" s="206">
        <f t="shared" si="12"/>
        <v>1600</v>
      </c>
      <c r="BA18" s="27">
        <f t="shared" si="12"/>
        <v>1743</v>
      </c>
      <c r="BB18" s="27">
        <f t="shared" si="12"/>
        <v>1990</v>
      </c>
      <c r="BC18" s="27">
        <f t="shared" si="12"/>
        <v>2076</v>
      </c>
      <c r="BD18" s="206">
        <v>1855</v>
      </c>
      <c r="BE18" s="27">
        <v>2019</v>
      </c>
      <c r="BF18" s="27">
        <v>2079</v>
      </c>
      <c r="BG18" s="27">
        <v>2181</v>
      </c>
      <c r="BH18" s="352">
        <v>1862</v>
      </c>
      <c r="BI18" s="353">
        <v>1805</v>
      </c>
      <c r="BJ18" s="353">
        <v>1702</v>
      </c>
      <c r="BK18" s="353">
        <v>1723</v>
      </c>
      <c r="BL18" s="352">
        <v>1422</v>
      </c>
      <c r="BM18" s="353">
        <v>1475</v>
      </c>
      <c r="BN18" s="353">
        <v>1487</v>
      </c>
      <c r="BO18" s="353">
        <v>1614</v>
      </c>
      <c r="BP18" s="352">
        <v>1409</v>
      </c>
      <c r="BQ18" s="20">
        <v>1362</v>
      </c>
      <c r="BR18" s="20">
        <v>1325</v>
      </c>
      <c r="BS18" s="221">
        <v>1369</v>
      </c>
      <c r="BT18" s="220">
        <v>1159</v>
      </c>
      <c r="BU18" s="20">
        <v>1284</v>
      </c>
      <c r="BV18" s="203">
        <v>1318</v>
      </c>
      <c r="FA18" s="220"/>
      <c r="FB18" s="20"/>
      <c r="FC18" s="221"/>
    </row>
    <row r="19" spans="1:159" ht="13">
      <c r="A19" s="272" t="str">
        <f>IF('1'!$A$1=1,B19,C19)</f>
        <v>including:</v>
      </c>
      <c r="B19" s="244" t="s">
        <v>34</v>
      </c>
      <c r="C19" s="248" t="s">
        <v>54</v>
      </c>
      <c r="D19" s="30"/>
      <c r="E19" s="31"/>
      <c r="F19" s="31"/>
      <c r="G19" s="32"/>
      <c r="H19" s="30"/>
      <c r="I19" s="31"/>
      <c r="J19" s="31"/>
      <c r="K19" s="32"/>
      <c r="L19" s="30"/>
      <c r="M19" s="31"/>
      <c r="N19" s="31"/>
      <c r="O19" s="32"/>
      <c r="P19" s="30"/>
      <c r="Q19" s="31"/>
      <c r="R19" s="31"/>
      <c r="S19" s="32"/>
      <c r="T19" s="30"/>
      <c r="U19" s="31"/>
      <c r="V19" s="31"/>
      <c r="W19" s="32"/>
      <c r="X19" s="30"/>
      <c r="Y19" s="31"/>
      <c r="Z19" s="31"/>
      <c r="AA19" s="32"/>
      <c r="AB19" s="30"/>
      <c r="AC19" s="31"/>
      <c r="AD19" s="31"/>
      <c r="AE19" s="32"/>
      <c r="AF19" s="30"/>
      <c r="AG19" s="31"/>
      <c r="AH19" s="31"/>
      <c r="AI19" s="32"/>
      <c r="AJ19" s="30"/>
      <c r="AK19" s="31"/>
      <c r="AL19" s="31"/>
      <c r="AM19" s="32"/>
      <c r="AN19" s="30"/>
      <c r="AO19" s="31"/>
      <c r="AP19" s="31"/>
      <c r="AQ19" s="31"/>
      <c r="AR19" s="33"/>
      <c r="AS19" s="178"/>
      <c r="AT19" s="27"/>
      <c r="AU19" s="27"/>
      <c r="AV19" s="33"/>
      <c r="AW19" s="178"/>
      <c r="AX19" s="178"/>
      <c r="AY19" s="34"/>
      <c r="AZ19" s="206"/>
      <c r="BA19" s="27"/>
      <c r="BB19" s="27"/>
      <c r="BC19" s="27"/>
      <c r="BD19" s="206"/>
      <c r="BE19" s="27"/>
      <c r="BF19" s="27"/>
      <c r="BG19" s="27"/>
      <c r="BH19" s="352"/>
      <c r="BI19" s="353"/>
      <c r="BJ19" s="353"/>
      <c r="BK19" s="353"/>
      <c r="BL19" s="352"/>
      <c r="BM19" s="353"/>
      <c r="BN19" s="353"/>
      <c r="BO19" s="353"/>
      <c r="BP19" s="352"/>
      <c r="BQ19" s="20"/>
      <c r="BR19" s="20"/>
      <c r="BS19" s="221"/>
      <c r="BT19" s="220"/>
      <c r="BU19" s="20"/>
      <c r="BV19" s="203"/>
      <c r="FA19" s="220"/>
      <c r="FB19" s="20"/>
      <c r="FC19" s="221"/>
    </row>
    <row r="20" spans="1:159">
      <c r="A20" s="272" t="str">
        <f>IF('1'!$A$1=1,B20,C20)</f>
        <v xml:space="preserve">     salaries received from abroad</v>
      </c>
      <c r="B20" s="244" t="s">
        <v>131</v>
      </c>
      <c r="C20" s="248" t="s">
        <v>142</v>
      </c>
      <c r="D20" s="275">
        <v>266</v>
      </c>
      <c r="E20" s="275">
        <v>268</v>
      </c>
      <c r="F20" s="275">
        <v>297</v>
      </c>
      <c r="G20" s="275">
        <v>297</v>
      </c>
      <c r="H20" s="275">
        <v>287</v>
      </c>
      <c r="I20" s="275">
        <v>309</v>
      </c>
      <c r="J20" s="275">
        <v>316</v>
      </c>
      <c r="K20" s="275">
        <v>344</v>
      </c>
      <c r="L20" s="275">
        <v>308</v>
      </c>
      <c r="M20" s="275">
        <v>317</v>
      </c>
      <c r="N20" s="275">
        <v>332</v>
      </c>
      <c r="O20" s="275">
        <v>364</v>
      </c>
      <c r="P20" s="250">
        <v>360</v>
      </c>
      <c r="Q20" s="251">
        <v>361</v>
      </c>
      <c r="R20" s="251">
        <v>388</v>
      </c>
      <c r="S20" s="252">
        <v>415</v>
      </c>
      <c r="T20" s="250">
        <v>377</v>
      </c>
      <c r="U20" s="251">
        <v>380</v>
      </c>
      <c r="V20" s="251">
        <v>469</v>
      </c>
      <c r="W20" s="252">
        <v>546</v>
      </c>
      <c r="X20" s="250">
        <v>491</v>
      </c>
      <c r="Y20" s="251">
        <v>506</v>
      </c>
      <c r="Z20" s="251">
        <v>550</v>
      </c>
      <c r="AA20" s="252">
        <v>555</v>
      </c>
      <c r="AB20" s="250">
        <v>438</v>
      </c>
      <c r="AC20" s="251">
        <v>388</v>
      </c>
      <c r="AD20" s="251">
        <v>403</v>
      </c>
      <c r="AE20" s="252">
        <v>451</v>
      </c>
      <c r="AF20" s="250">
        <v>346.59772042056397</v>
      </c>
      <c r="AG20" s="251">
        <v>352.81664592075299</v>
      </c>
      <c r="AH20" s="251">
        <v>369.17600609366201</v>
      </c>
      <c r="AI20" s="252">
        <v>402.88257269580299</v>
      </c>
      <c r="AJ20" s="250">
        <v>370.93876143134202</v>
      </c>
      <c r="AK20" s="251">
        <v>395.87946003496995</v>
      </c>
      <c r="AL20" s="251">
        <v>412.95777660993701</v>
      </c>
      <c r="AM20" s="252">
        <v>427.96690418222295</v>
      </c>
      <c r="AN20" s="250">
        <v>410.81814069951002</v>
      </c>
      <c r="AO20" s="251">
        <v>438.791563832853</v>
      </c>
      <c r="AP20" s="251">
        <v>469.713682817826</v>
      </c>
      <c r="AQ20" s="252">
        <v>529.44608298765002</v>
      </c>
      <c r="AR20" s="250">
        <v>509.90023498842402</v>
      </c>
      <c r="AS20" s="251">
        <v>555.02256826512496</v>
      </c>
      <c r="AT20" s="251">
        <v>607.69601402566491</v>
      </c>
      <c r="AU20" s="252">
        <v>671.96175650781595</v>
      </c>
      <c r="AV20" s="250">
        <v>630.97924600795398</v>
      </c>
      <c r="AW20" s="251">
        <v>711.39454247237404</v>
      </c>
      <c r="AX20" s="251">
        <v>766.36920156214501</v>
      </c>
      <c r="AY20" s="252">
        <v>839.33763675079285</v>
      </c>
      <c r="AZ20" s="250">
        <v>829</v>
      </c>
      <c r="BA20" s="251">
        <v>889</v>
      </c>
      <c r="BB20" s="251">
        <v>975</v>
      </c>
      <c r="BC20" s="251">
        <v>1064</v>
      </c>
      <c r="BD20" s="250">
        <v>957</v>
      </c>
      <c r="BE20" s="251">
        <v>1024</v>
      </c>
      <c r="BF20" s="251">
        <v>985</v>
      </c>
      <c r="BG20" s="251">
        <v>1077</v>
      </c>
      <c r="BH20" s="356">
        <v>795</v>
      </c>
      <c r="BI20" s="357">
        <v>727</v>
      </c>
      <c r="BJ20" s="357">
        <v>794</v>
      </c>
      <c r="BK20" s="357">
        <v>768</v>
      </c>
      <c r="BL20" s="356">
        <v>704</v>
      </c>
      <c r="BM20" s="357">
        <v>766</v>
      </c>
      <c r="BN20" s="357">
        <v>748</v>
      </c>
      <c r="BO20" s="357">
        <v>770</v>
      </c>
      <c r="BP20" s="356">
        <v>620</v>
      </c>
      <c r="BQ20" s="20">
        <v>616</v>
      </c>
      <c r="BR20" s="20">
        <v>599</v>
      </c>
      <c r="BS20" s="221">
        <v>610</v>
      </c>
      <c r="BT20" s="220">
        <v>527</v>
      </c>
      <c r="BU20" s="20">
        <v>560</v>
      </c>
      <c r="BV20" s="203">
        <v>523</v>
      </c>
      <c r="FA20" s="220"/>
      <c r="FB20" s="20"/>
      <c r="FC20" s="221"/>
    </row>
    <row r="21" spans="1:159" ht="14.15" customHeight="1">
      <c r="A21" s="272" t="str">
        <f>IF('1'!$A$1=1,B21,C21)</f>
        <v xml:space="preserve">     other personal remittances</v>
      </c>
      <c r="B21" s="244" t="s">
        <v>132</v>
      </c>
      <c r="C21" s="248" t="s">
        <v>137</v>
      </c>
      <c r="D21" s="250">
        <f>D18-D20</f>
        <v>927</v>
      </c>
      <c r="E21" s="251">
        <f t="shared" ref="E21" si="13">E18-E20</f>
        <v>1122</v>
      </c>
      <c r="F21" s="251">
        <f t="shared" ref="F21" si="14">F18-F20</f>
        <v>1208</v>
      </c>
      <c r="G21" s="252">
        <f t="shared" ref="G21" si="15">G18-G20</f>
        <v>987</v>
      </c>
      <c r="H21" s="250">
        <f>H18-H20</f>
        <v>778</v>
      </c>
      <c r="I21" s="251">
        <f t="shared" ref="I21" si="16">I18-I20</f>
        <v>816</v>
      </c>
      <c r="J21" s="251">
        <f t="shared" ref="J21" si="17">J18-J20</f>
        <v>872</v>
      </c>
      <c r="K21" s="252">
        <f t="shared" ref="K21" si="18">K18-K20</f>
        <v>935</v>
      </c>
      <c r="L21" s="250">
        <f>L18-L20</f>
        <v>745</v>
      </c>
      <c r="M21" s="251">
        <f t="shared" ref="M21" si="19">M18-M20</f>
        <v>950</v>
      </c>
      <c r="N21" s="251">
        <f t="shared" ref="N21" si="20">N18-N20</f>
        <v>1019</v>
      </c>
      <c r="O21" s="252">
        <f t="shared" ref="O21" si="21">O18-O20</f>
        <v>1050</v>
      </c>
      <c r="P21" s="250">
        <f>P18-P20</f>
        <v>928</v>
      </c>
      <c r="Q21" s="251">
        <f t="shared" ref="Q21:AE21" si="22">Q18-Q20</f>
        <v>1195</v>
      </c>
      <c r="R21" s="251">
        <f t="shared" si="22"/>
        <v>1214</v>
      </c>
      <c r="S21" s="252">
        <f t="shared" si="22"/>
        <v>1195</v>
      </c>
      <c r="T21" s="250">
        <f t="shared" si="22"/>
        <v>1053</v>
      </c>
      <c r="U21" s="251">
        <f t="shared" si="22"/>
        <v>1187</v>
      </c>
      <c r="V21" s="251">
        <f t="shared" si="22"/>
        <v>1241</v>
      </c>
      <c r="W21" s="252">
        <f t="shared" si="22"/>
        <v>1238</v>
      </c>
      <c r="X21" s="250">
        <f t="shared" si="22"/>
        <v>1042</v>
      </c>
      <c r="Y21" s="251">
        <f t="shared" si="22"/>
        <v>1270</v>
      </c>
      <c r="Z21" s="251">
        <f t="shared" si="22"/>
        <v>1459</v>
      </c>
      <c r="AA21" s="252">
        <f t="shared" si="22"/>
        <v>1504</v>
      </c>
      <c r="AB21" s="250">
        <f t="shared" si="22"/>
        <v>894</v>
      </c>
      <c r="AC21" s="251">
        <f t="shared" si="22"/>
        <v>1070</v>
      </c>
      <c r="AD21" s="251">
        <f t="shared" si="22"/>
        <v>1136</v>
      </c>
      <c r="AE21" s="252">
        <f t="shared" si="22"/>
        <v>820</v>
      </c>
      <c r="AF21" s="250">
        <f t="shared" ref="AF21:BC21" si="23">AF22+AF23</f>
        <v>582.40227957943603</v>
      </c>
      <c r="AG21" s="251">
        <f t="shared" si="23"/>
        <v>750.18335407924701</v>
      </c>
      <c r="AH21" s="251">
        <f t="shared" si="23"/>
        <v>746.82399390633805</v>
      </c>
      <c r="AI21" s="252">
        <f t="shared" si="23"/>
        <v>785.11742730419701</v>
      </c>
      <c r="AJ21" s="250">
        <f t="shared" si="23"/>
        <v>628.06123856865793</v>
      </c>
      <c r="AK21" s="251">
        <f t="shared" si="23"/>
        <v>743.12053996503005</v>
      </c>
      <c r="AL21" s="251">
        <f t="shared" si="23"/>
        <v>779.04222339006299</v>
      </c>
      <c r="AM21" s="252">
        <f t="shared" si="23"/>
        <v>732.03309581777705</v>
      </c>
      <c r="AN21" s="250">
        <f t="shared" si="23"/>
        <v>673.18185930049003</v>
      </c>
      <c r="AO21" s="251">
        <f t="shared" si="23"/>
        <v>716.20843616714706</v>
      </c>
      <c r="AP21" s="251">
        <f t="shared" si="23"/>
        <v>781.286317182174</v>
      </c>
      <c r="AQ21" s="251">
        <f t="shared" si="23"/>
        <v>818.55391701234998</v>
      </c>
      <c r="AR21" s="254">
        <f t="shared" si="23"/>
        <v>829.09976501157598</v>
      </c>
      <c r="AS21" s="253">
        <f t="shared" si="23"/>
        <v>872.97743173487504</v>
      </c>
      <c r="AT21" s="253">
        <f t="shared" si="23"/>
        <v>807.30398597433509</v>
      </c>
      <c r="AU21" s="253">
        <f t="shared" si="23"/>
        <v>821.03824349218405</v>
      </c>
      <c r="AV21" s="254">
        <f t="shared" si="23"/>
        <v>720.02075399204602</v>
      </c>
      <c r="AW21" s="253">
        <f t="shared" si="23"/>
        <v>770.60545752762596</v>
      </c>
      <c r="AX21" s="253">
        <f t="shared" si="23"/>
        <v>784.63079843785499</v>
      </c>
      <c r="AY21" s="411">
        <f t="shared" si="23"/>
        <v>816.66236324920715</v>
      </c>
      <c r="AZ21" s="254">
        <f t="shared" si="23"/>
        <v>771</v>
      </c>
      <c r="BA21" s="253">
        <f t="shared" si="23"/>
        <v>854</v>
      </c>
      <c r="BB21" s="253">
        <f t="shared" si="23"/>
        <v>1015</v>
      </c>
      <c r="BC21" s="253">
        <f t="shared" si="23"/>
        <v>1012</v>
      </c>
      <c r="BD21" s="254">
        <f>BD18-BD20</f>
        <v>898</v>
      </c>
      <c r="BE21" s="253">
        <f>BE18-BE20</f>
        <v>995</v>
      </c>
      <c r="BF21" s="253">
        <f>BF18-BF20</f>
        <v>1094</v>
      </c>
      <c r="BG21" s="253">
        <f>BG18-BG20</f>
        <v>1104</v>
      </c>
      <c r="BH21" s="358">
        <v>1067</v>
      </c>
      <c r="BI21" s="359">
        <v>1078</v>
      </c>
      <c r="BJ21" s="359">
        <v>908</v>
      </c>
      <c r="BK21" s="359">
        <f>BK22+BK23</f>
        <v>955</v>
      </c>
      <c r="BL21" s="358">
        <f>BL18-BL20</f>
        <v>718</v>
      </c>
      <c r="BM21" s="359">
        <f t="shared" ref="BM21:BQ21" si="24">BM18-BM20</f>
        <v>709</v>
      </c>
      <c r="BN21" s="359">
        <f t="shared" si="24"/>
        <v>739</v>
      </c>
      <c r="BO21" s="359">
        <f t="shared" si="24"/>
        <v>844</v>
      </c>
      <c r="BP21" s="358">
        <f t="shared" si="24"/>
        <v>789</v>
      </c>
      <c r="BQ21" s="359">
        <f t="shared" si="24"/>
        <v>746</v>
      </c>
      <c r="BR21" s="20">
        <f>BR18-BR20</f>
        <v>726</v>
      </c>
      <c r="BS21" s="221">
        <f>BS18-BS20</f>
        <v>759</v>
      </c>
      <c r="BT21" s="220">
        <f t="shared" ref="BT21:BV21" si="25">BT18-BT20</f>
        <v>632</v>
      </c>
      <c r="BU21" s="20">
        <f t="shared" si="25"/>
        <v>724</v>
      </c>
      <c r="BV21" s="221">
        <f t="shared" si="25"/>
        <v>795</v>
      </c>
      <c r="FA21" s="220"/>
      <c r="FB21" s="20"/>
      <c r="FC21" s="221"/>
    </row>
    <row r="22" spans="1:159" s="266" customFormat="1" ht="14.15" customHeight="1">
      <c r="A22" s="273" t="str">
        <f>IF('1'!$A$1=1,B22,C22)</f>
        <v xml:space="preserve">      - through banks accounts</v>
      </c>
      <c r="B22" s="243" t="s">
        <v>138</v>
      </c>
      <c r="C22" s="249" t="s">
        <v>140</v>
      </c>
      <c r="D22" s="259">
        <f>D21-D23</f>
        <v>503</v>
      </c>
      <c r="E22" s="260">
        <f t="shared" ref="E22" si="26">E21-E23</f>
        <v>587</v>
      </c>
      <c r="F22" s="260">
        <f t="shared" ref="F22" si="27">F21-F23</f>
        <v>598</v>
      </c>
      <c r="G22" s="261">
        <f t="shared" ref="G22" si="28">G21-G23</f>
        <v>459</v>
      </c>
      <c r="H22" s="259">
        <f>H21-H23</f>
        <v>440</v>
      </c>
      <c r="I22" s="260">
        <f t="shared" ref="I22" si="29">I21-I23</f>
        <v>374</v>
      </c>
      <c r="J22" s="260">
        <f t="shared" ref="J22" si="30">J21-J23</f>
        <v>358</v>
      </c>
      <c r="K22" s="261">
        <f t="shared" ref="K22" si="31">K21-K23</f>
        <v>404</v>
      </c>
      <c r="L22" s="259">
        <f>L21-L23</f>
        <v>339</v>
      </c>
      <c r="M22" s="260">
        <f t="shared" ref="M22" si="32">M21-M23</f>
        <v>432</v>
      </c>
      <c r="N22" s="260">
        <f t="shared" ref="N22" si="33">N21-N23</f>
        <v>427</v>
      </c>
      <c r="O22" s="261">
        <f t="shared" ref="O22" si="34">O21-O23</f>
        <v>440</v>
      </c>
      <c r="P22" s="259">
        <f>P21-P23</f>
        <v>377</v>
      </c>
      <c r="Q22" s="260">
        <f t="shared" ref="Q22:AE22" si="35">Q21-Q23</f>
        <v>480</v>
      </c>
      <c r="R22" s="260">
        <f t="shared" si="35"/>
        <v>435</v>
      </c>
      <c r="S22" s="261">
        <f t="shared" si="35"/>
        <v>436</v>
      </c>
      <c r="T22" s="259">
        <f t="shared" si="35"/>
        <v>380</v>
      </c>
      <c r="U22" s="260">
        <f t="shared" si="35"/>
        <v>402</v>
      </c>
      <c r="V22" s="260">
        <f t="shared" si="35"/>
        <v>388</v>
      </c>
      <c r="W22" s="261">
        <f t="shared" si="35"/>
        <v>336</v>
      </c>
      <c r="X22" s="259">
        <f t="shared" si="35"/>
        <v>267</v>
      </c>
      <c r="Y22" s="260">
        <f t="shared" si="35"/>
        <v>309</v>
      </c>
      <c r="Z22" s="260">
        <f t="shared" si="35"/>
        <v>305</v>
      </c>
      <c r="AA22" s="261">
        <f t="shared" si="35"/>
        <v>310</v>
      </c>
      <c r="AB22" s="259">
        <f t="shared" si="35"/>
        <v>187</v>
      </c>
      <c r="AC22" s="260">
        <f t="shared" si="35"/>
        <v>181</v>
      </c>
      <c r="AD22" s="260">
        <f t="shared" si="35"/>
        <v>199</v>
      </c>
      <c r="AE22" s="261">
        <f t="shared" si="35"/>
        <v>163</v>
      </c>
      <c r="AF22" s="259">
        <v>118.40227957943603</v>
      </c>
      <c r="AG22" s="260">
        <v>130.18335407924701</v>
      </c>
      <c r="AH22" s="260">
        <v>134.82399390633799</v>
      </c>
      <c r="AI22" s="261">
        <v>150.11742730419701</v>
      </c>
      <c r="AJ22" s="259">
        <v>113.06123856865798</v>
      </c>
      <c r="AK22" s="260">
        <v>127.12053996503005</v>
      </c>
      <c r="AL22" s="260">
        <v>142.04222339006299</v>
      </c>
      <c r="AM22" s="261">
        <v>155.03309581777705</v>
      </c>
      <c r="AN22" s="259">
        <v>132.18185930048998</v>
      </c>
      <c r="AO22" s="260">
        <v>195.208436167147</v>
      </c>
      <c r="AP22" s="260">
        <v>206.286317182174</v>
      </c>
      <c r="AQ22" s="260">
        <v>208.55391701234998</v>
      </c>
      <c r="AR22" s="259">
        <v>251.09976501157598</v>
      </c>
      <c r="AS22" s="260">
        <v>268.97743173487504</v>
      </c>
      <c r="AT22" s="262">
        <v>283.30398597433509</v>
      </c>
      <c r="AU22" s="262">
        <v>272.03824349218405</v>
      </c>
      <c r="AV22" s="259">
        <v>198.02075399204602</v>
      </c>
      <c r="AW22" s="260">
        <v>212.60545752762596</v>
      </c>
      <c r="AX22" s="260">
        <v>219.63079843785499</v>
      </c>
      <c r="AY22" s="261">
        <v>233.66236324920715</v>
      </c>
      <c r="AZ22" s="263">
        <v>221</v>
      </c>
      <c r="BA22" s="262">
        <v>218</v>
      </c>
      <c r="BB22" s="262">
        <v>260</v>
      </c>
      <c r="BC22" s="262">
        <v>259</v>
      </c>
      <c r="BD22" s="263">
        <f>BD21-BD23</f>
        <v>209</v>
      </c>
      <c r="BE22" s="262">
        <f>BE21-BE23</f>
        <v>214</v>
      </c>
      <c r="BF22" s="262">
        <f>BF21-BF23</f>
        <v>247</v>
      </c>
      <c r="BG22" s="262">
        <f>BG21-BG23</f>
        <v>264</v>
      </c>
      <c r="BH22" s="360">
        <v>174</v>
      </c>
      <c r="BI22" s="361">
        <v>154</v>
      </c>
      <c r="BJ22" s="362">
        <v>160</v>
      </c>
      <c r="BK22" s="362">
        <v>152</v>
      </c>
      <c r="BL22" s="360">
        <f>BL21-BL23</f>
        <v>135</v>
      </c>
      <c r="BM22" s="361">
        <f t="shared" ref="BM22:BO22" si="36">BM21-BM23</f>
        <v>141</v>
      </c>
      <c r="BN22" s="361">
        <f t="shared" si="36"/>
        <v>140</v>
      </c>
      <c r="BO22" s="361">
        <f t="shared" si="36"/>
        <v>143</v>
      </c>
      <c r="BP22" s="360">
        <f t="shared" ref="BP22:BV22" si="37">BP21-BP23</f>
        <v>127</v>
      </c>
      <c r="BQ22" s="361">
        <f t="shared" si="37"/>
        <v>133</v>
      </c>
      <c r="BR22" s="393">
        <f t="shared" si="37"/>
        <v>131</v>
      </c>
      <c r="BS22" s="390">
        <f t="shared" si="37"/>
        <v>134</v>
      </c>
      <c r="BT22" s="405">
        <f t="shared" si="37"/>
        <v>123</v>
      </c>
      <c r="BU22" s="393">
        <f t="shared" si="37"/>
        <v>140</v>
      </c>
      <c r="BV22" s="390">
        <f t="shared" si="37"/>
        <v>138</v>
      </c>
      <c r="FA22" s="405"/>
      <c r="FB22" s="393"/>
      <c r="FC22" s="390"/>
    </row>
    <row r="23" spans="1:159" s="266" customFormat="1" ht="24">
      <c r="A23" s="273" t="str">
        <f>IF('1'!$A$1=1,B23,C23)</f>
        <v xml:space="preserve">      - through international money transfer systems</v>
      </c>
      <c r="B23" s="243" t="s">
        <v>139</v>
      </c>
      <c r="C23" s="249" t="s">
        <v>155</v>
      </c>
      <c r="D23" s="264">
        <v>424</v>
      </c>
      <c r="E23" s="260">
        <v>535</v>
      </c>
      <c r="F23" s="260">
        <v>610</v>
      </c>
      <c r="G23" s="261">
        <v>528</v>
      </c>
      <c r="H23" s="264">
        <v>338</v>
      </c>
      <c r="I23" s="260">
        <v>442</v>
      </c>
      <c r="J23" s="260">
        <v>514</v>
      </c>
      <c r="K23" s="261">
        <v>531</v>
      </c>
      <c r="L23" s="264">
        <v>406</v>
      </c>
      <c r="M23" s="260">
        <v>518</v>
      </c>
      <c r="N23" s="260">
        <v>592</v>
      </c>
      <c r="O23" s="261">
        <v>610</v>
      </c>
      <c r="P23" s="264">
        <v>551</v>
      </c>
      <c r="Q23" s="260">
        <v>715</v>
      </c>
      <c r="R23" s="260">
        <v>779</v>
      </c>
      <c r="S23" s="261">
        <v>759</v>
      </c>
      <c r="T23" s="264">
        <v>673</v>
      </c>
      <c r="U23" s="260">
        <v>785</v>
      </c>
      <c r="V23" s="260">
        <v>853</v>
      </c>
      <c r="W23" s="261">
        <v>902</v>
      </c>
      <c r="X23" s="264">
        <v>775</v>
      </c>
      <c r="Y23" s="260">
        <v>961</v>
      </c>
      <c r="Z23" s="260">
        <v>1154</v>
      </c>
      <c r="AA23" s="261">
        <v>1194</v>
      </c>
      <c r="AB23" s="264">
        <v>707</v>
      </c>
      <c r="AC23" s="260">
        <v>889</v>
      </c>
      <c r="AD23" s="260">
        <v>937</v>
      </c>
      <c r="AE23" s="261">
        <v>657</v>
      </c>
      <c r="AF23" s="264">
        <v>464</v>
      </c>
      <c r="AG23" s="260">
        <v>620</v>
      </c>
      <c r="AH23" s="260">
        <v>612</v>
      </c>
      <c r="AI23" s="261">
        <v>635</v>
      </c>
      <c r="AJ23" s="264">
        <v>515</v>
      </c>
      <c r="AK23" s="260">
        <v>616</v>
      </c>
      <c r="AL23" s="260">
        <v>637</v>
      </c>
      <c r="AM23" s="261">
        <v>577</v>
      </c>
      <c r="AN23" s="264">
        <v>541</v>
      </c>
      <c r="AO23" s="260">
        <v>521</v>
      </c>
      <c r="AP23" s="260">
        <v>575</v>
      </c>
      <c r="AQ23" s="260">
        <v>610</v>
      </c>
      <c r="AR23" s="264">
        <v>578</v>
      </c>
      <c r="AS23" s="265">
        <v>604</v>
      </c>
      <c r="AT23" s="262">
        <v>524</v>
      </c>
      <c r="AU23" s="262">
        <v>549</v>
      </c>
      <c r="AV23" s="264">
        <v>522</v>
      </c>
      <c r="AW23" s="265">
        <v>558</v>
      </c>
      <c r="AX23" s="265">
        <v>565</v>
      </c>
      <c r="AY23" s="412">
        <v>583</v>
      </c>
      <c r="AZ23" s="263">
        <v>550</v>
      </c>
      <c r="BA23" s="262">
        <v>636</v>
      </c>
      <c r="BB23" s="262">
        <v>755</v>
      </c>
      <c r="BC23" s="262">
        <v>753</v>
      </c>
      <c r="BD23" s="263">
        <v>689</v>
      </c>
      <c r="BE23" s="262">
        <v>781</v>
      </c>
      <c r="BF23" s="262">
        <v>847</v>
      </c>
      <c r="BG23" s="262">
        <v>840</v>
      </c>
      <c r="BH23" s="360">
        <v>893</v>
      </c>
      <c r="BI23" s="361">
        <v>924</v>
      </c>
      <c r="BJ23" s="362">
        <v>748</v>
      </c>
      <c r="BK23" s="362">
        <v>803</v>
      </c>
      <c r="BL23" s="360">
        <v>583</v>
      </c>
      <c r="BM23" s="361">
        <v>568</v>
      </c>
      <c r="BN23" s="361">
        <v>599</v>
      </c>
      <c r="BO23" s="361">
        <v>701</v>
      </c>
      <c r="BP23" s="360">
        <v>662</v>
      </c>
      <c r="BQ23" s="393">
        <v>613</v>
      </c>
      <c r="BR23" s="393">
        <v>595</v>
      </c>
      <c r="BS23" s="390">
        <v>625</v>
      </c>
      <c r="BT23" s="405">
        <v>509</v>
      </c>
      <c r="BU23" s="393">
        <v>584</v>
      </c>
      <c r="BV23" s="203">
        <v>657</v>
      </c>
      <c r="FA23" s="405"/>
      <c r="FB23" s="393"/>
      <c r="FC23" s="390"/>
    </row>
    <row r="24" spans="1:159">
      <c r="A24" s="274" t="str">
        <f>IF('1'!$A$1=1,B24,C24)</f>
        <v>Іnformal channels</v>
      </c>
      <c r="B24" s="51" t="s">
        <v>135</v>
      </c>
      <c r="C24" s="247" t="s">
        <v>136</v>
      </c>
      <c r="D24" s="30">
        <v>181</v>
      </c>
      <c r="E24" s="31">
        <v>208</v>
      </c>
      <c r="F24" s="31">
        <v>222</v>
      </c>
      <c r="G24" s="32">
        <v>194</v>
      </c>
      <c r="H24" s="30">
        <v>165</v>
      </c>
      <c r="I24" s="31">
        <v>173</v>
      </c>
      <c r="J24" s="31">
        <v>181</v>
      </c>
      <c r="K24" s="32">
        <v>194</v>
      </c>
      <c r="L24" s="30">
        <v>165</v>
      </c>
      <c r="M24" s="31">
        <v>193</v>
      </c>
      <c r="N24" s="31">
        <v>204</v>
      </c>
      <c r="O24" s="32">
        <v>215</v>
      </c>
      <c r="P24" s="30">
        <v>206</v>
      </c>
      <c r="Q24" s="31">
        <v>246</v>
      </c>
      <c r="R24" s="31">
        <v>255</v>
      </c>
      <c r="S24" s="32">
        <v>256</v>
      </c>
      <c r="T24" s="30">
        <v>230</v>
      </c>
      <c r="U24" s="31">
        <v>249</v>
      </c>
      <c r="V24" s="31">
        <v>272</v>
      </c>
      <c r="W24" s="32">
        <v>284</v>
      </c>
      <c r="X24" s="30">
        <v>245</v>
      </c>
      <c r="Y24" s="31">
        <v>280</v>
      </c>
      <c r="Z24" s="31">
        <v>314</v>
      </c>
      <c r="AA24" s="32">
        <v>321</v>
      </c>
      <c r="AB24" s="30">
        <v>215</v>
      </c>
      <c r="AC24" s="31">
        <v>228</v>
      </c>
      <c r="AD24" s="31">
        <v>239</v>
      </c>
      <c r="AE24" s="32">
        <v>207</v>
      </c>
      <c r="AF24" s="30">
        <v>553</v>
      </c>
      <c r="AG24" s="31">
        <v>666</v>
      </c>
      <c r="AH24" s="31">
        <v>724</v>
      </c>
      <c r="AI24" s="32">
        <v>680</v>
      </c>
      <c r="AJ24" s="30">
        <v>573</v>
      </c>
      <c r="AK24" s="31">
        <v>746</v>
      </c>
      <c r="AL24" s="31">
        <v>861</v>
      </c>
      <c r="AM24" s="32">
        <v>865</v>
      </c>
      <c r="AN24" s="30">
        <v>841</v>
      </c>
      <c r="AO24" s="31">
        <v>1107</v>
      </c>
      <c r="AP24" s="31">
        <v>1215</v>
      </c>
      <c r="AQ24" s="31">
        <v>1263</v>
      </c>
      <c r="AR24" s="30">
        <v>1232</v>
      </c>
      <c r="AS24" s="31">
        <v>1286</v>
      </c>
      <c r="AT24" s="31">
        <v>1450</v>
      </c>
      <c r="AU24" s="31">
        <v>1468</v>
      </c>
      <c r="AV24" s="30">
        <v>1327</v>
      </c>
      <c r="AW24" s="31">
        <v>1416</v>
      </c>
      <c r="AX24" s="31">
        <v>1574</v>
      </c>
      <c r="AY24" s="32">
        <v>1564</v>
      </c>
      <c r="AZ24" s="30">
        <f>AZ7-AZ18</f>
        <v>1266</v>
      </c>
      <c r="BA24" s="31">
        <f t="shared" ref="BA24:BC24" si="38">BA7-BA18</f>
        <v>950</v>
      </c>
      <c r="BB24" s="31">
        <f t="shared" si="38"/>
        <v>1087</v>
      </c>
      <c r="BC24" s="31">
        <f t="shared" si="38"/>
        <v>1268</v>
      </c>
      <c r="BD24" s="30">
        <f>BD7-BD20-BD21</f>
        <v>1515</v>
      </c>
      <c r="BE24" s="31">
        <f>BE7-BE20-BE21</f>
        <v>1503</v>
      </c>
      <c r="BF24" s="31">
        <f t="shared" ref="BF24:BG24" si="39">BF7-BF20-BF21</f>
        <v>1377</v>
      </c>
      <c r="BG24" s="31">
        <f t="shared" si="39"/>
        <v>1490</v>
      </c>
      <c r="BH24" s="363">
        <v>1414</v>
      </c>
      <c r="BI24" s="364">
        <v>1331</v>
      </c>
      <c r="BJ24" s="364">
        <v>1350</v>
      </c>
      <c r="BK24" s="364">
        <v>1356</v>
      </c>
      <c r="BL24" s="363">
        <v>1458</v>
      </c>
      <c r="BM24" s="364">
        <v>1342</v>
      </c>
      <c r="BN24" s="364">
        <f>BN7-BN18</f>
        <v>1318</v>
      </c>
      <c r="BO24" s="364">
        <v>1176</v>
      </c>
      <c r="BP24" s="220">
        <f t="shared" ref="BP24:BU24" si="40">BP7-BP18</f>
        <v>1119</v>
      </c>
      <c r="BQ24" s="20">
        <f t="shared" si="40"/>
        <v>1026</v>
      </c>
      <c r="BR24" s="20">
        <f t="shared" si="40"/>
        <v>969</v>
      </c>
      <c r="BS24" s="221">
        <f t="shared" si="40"/>
        <v>836</v>
      </c>
      <c r="BT24" s="220">
        <f t="shared" si="40"/>
        <v>788</v>
      </c>
      <c r="BU24" s="20">
        <f t="shared" si="40"/>
        <v>692</v>
      </c>
      <c r="BV24" s="203">
        <v>737</v>
      </c>
      <c r="BW24" s="177"/>
      <c r="BX24" s="177"/>
      <c r="BY24" s="177"/>
      <c r="BZ24" s="177"/>
      <c r="CA24" s="177"/>
      <c r="CB24" s="177"/>
      <c r="FA24" s="220"/>
      <c r="FB24" s="20"/>
      <c r="FC24" s="221"/>
    </row>
    <row r="25" spans="1:159" ht="13">
      <c r="A25" s="52" t="str">
        <f>IF('1'!$A$1=1,B25,C25)</f>
        <v>Remittances in percents of GDP</v>
      </c>
      <c r="B25" s="245" t="s">
        <v>117</v>
      </c>
      <c r="C25" s="246" t="s">
        <v>118</v>
      </c>
      <c r="D25" s="53">
        <v>3.6241179573694633</v>
      </c>
      <c r="E25" s="54">
        <v>3.3599345854181402</v>
      </c>
      <c r="F25" s="54">
        <v>3.02781454941382</v>
      </c>
      <c r="G25" s="55">
        <v>3.7609191644853004</v>
      </c>
      <c r="H25" s="53">
        <v>5.010368834246778</v>
      </c>
      <c r="I25" s="54">
        <v>4.6415732614676113</v>
      </c>
      <c r="J25" s="54">
        <v>4.274809233498198</v>
      </c>
      <c r="K25" s="55">
        <v>4.5286413269310684</v>
      </c>
      <c r="L25" s="53">
        <v>4.3</v>
      </c>
      <c r="M25" s="54">
        <v>4.4000000000000004</v>
      </c>
      <c r="N25" s="54">
        <v>3.9</v>
      </c>
      <c r="O25" s="55">
        <v>4.0999999999999996</v>
      </c>
      <c r="P25" s="53">
        <v>4.4000000000000004</v>
      </c>
      <c r="Q25" s="54">
        <v>4.5</v>
      </c>
      <c r="R25" s="54">
        <v>3.9</v>
      </c>
      <c r="S25" s="55">
        <v>4</v>
      </c>
      <c r="T25" s="53">
        <v>4.4000000000000004</v>
      </c>
      <c r="U25" s="54">
        <v>4</v>
      </c>
      <c r="V25" s="54">
        <v>3.9</v>
      </c>
      <c r="W25" s="55">
        <v>4.2</v>
      </c>
      <c r="X25" s="53">
        <v>4.5</v>
      </c>
      <c r="Y25" s="54">
        <v>4.4000000000000004</v>
      </c>
      <c r="Z25" s="54">
        <v>4.5</v>
      </c>
      <c r="AA25" s="55">
        <v>4.5</v>
      </c>
      <c r="AB25" s="53">
        <v>4.3</v>
      </c>
      <c r="AC25" s="54">
        <v>5.2</v>
      </c>
      <c r="AD25" s="54">
        <v>5.0999999999999996</v>
      </c>
      <c r="AE25" s="55">
        <v>4.7414867575890893</v>
      </c>
      <c r="AF25" s="53">
        <v>8.3000000000000007</v>
      </c>
      <c r="AG25" s="54">
        <v>8.3661981988632768</v>
      </c>
      <c r="AH25" s="54">
        <v>7</v>
      </c>
      <c r="AI25" s="55">
        <v>7.3</v>
      </c>
      <c r="AJ25" s="53">
        <v>8.8727844249705932</v>
      </c>
      <c r="AK25" s="54">
        <v>8.8930297538080421</v>
      </c>
      <c r="AL25" s="54">
        <v>7.783660945738502</v>
      </c>
      <c r="AM25" s="55">
        <v>7.2525831943213284</v>
      </c>
      <c r="AN25" s="53">
        <v>8.8000000000000007</v>
      </c>
      <c r="AO25" s="54">
        <v>9</v>
      </c>
      <c r="AP25" s="54">
        <v>7.7</v>
      </c>
      <c r="AQ25" s="56">
        <v>7.9</v>
      </c>
      <c r="AR25" s="53">
        <v>10</v>
      </c>
      <c r="AS25" s="54">
        <v>8.8000000000000007</v>
      </c>
      <c r="AT25" s="183">
        <v>7.9</v>
      </c>
      <c r="AU25" s="183">
        <v>7.9</v>
      </c>
      <c r="AV25" s="53">
        <v>9</v>
      </c>
      <c r="AW25" s="54">
        <v>8.3000000000000007</v>
      </c>
      <c r="AX25" s="54">
        <v>7.1</v>
      </c>
      <c r="AY25" s="55">
        <v>7</v>
      </c>
      <c r="AZ25" s="256">
        <v>8.4</v>
      </c>
      <c r="BA25" s="257">
        <v>8.3000000000000007</v>
      </c>
      <c r="BB25" s="257">
        <v>7.3</v>
      </c>
      <c r="BC25" s="257">
        <v>7.3</v>
      </c>
      <c r="BD25" s="256">
        <v>9.1999999999999993</v>
      </c>
      <c r="BE25" s="257">
        <v>8.1999999999999993</v>
      </c>
      <c r="BF25" s="257">
        <v>6.1</v>
      </c>
      <c r="BG25" s="257">
        <v>5.7</v>
      </c>
      <c r="BH25" s="365">
        <v>8.6</v>
      </c>
      <c r="BI25" s="366">
        <v>8.9</v>
      </c>
      <c r="BJ25" s="367">
        <v>7.4</v>
      </c>
      <c r="BK25" s="367">
        <v>6.9</v>
      </c>
      <c r="BL25" s="365">
        <v>7.6</v>
      </c>
      <c r="BM25" s="366">
        <v>6.9</v>
      </c>
      <c r="BN25" s="366">
        <v>5.7</v>
      </c>
      <c r="BO25" s="389">
        <v>5.2</v>
      </c>
      <c r="BP25" s="486">
        <v>5.9</v>
      </c>
      <c r="BQ25" s="487">
        <v>5.5021953896816678</v>
      </c>
      <c r="BR25" s="487">
        <v>4.5</v>
      </c>
      <c r="BS25" s="509">
        <v>4.2</v>
      </c>
      <c r="BT25" s="486">
        <v>4.2</v>
      </c>
      <c r="BU25" s="487">
        <v>4.0999999999999996</v>
      </c>
      <c r="BV25" s="488">
        <v>3.5</v>
      </c>
      <c r="BW25" s="17"/>
      <c r="BX25" s="17"/>
      <c r="BY25" s="17"/>
      <c r="BZ25" s="17"/>
      <c r="CA25" s="455"/>
      <c r="CB25" s="17"/>
      <c r="FA25" s="220"/>
      <c r="FB25" s="20"/>
      <c r="FC25" s="221"/>
    </row>
    <row r="26" spans="1:159" ht="13">
      <c r="A26" s="303"/>
      <c r="B26" s="305"/>
      <c r="C26" s="305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7"/>
      <c r="AR26" s="306"/>
      <c r="AS26" s="306"/>
      <c r="AT26" s="308"/>
      <c r="AU26" s="308"/>
      <c r="AV26" s="306"/>
      <c r="AW26" s="306"/>
      <c r="AX26" s="306"/>
      <c r="AY26" s="306"/>
      <c r="AZ26" s="308"/>
      <c r="BA26" s="309"/>
      <c r="BB26" s="309"/>
      <c r="BC26" s="309"/>
      <c r="BD26" s="308"/>
      <c r="BE26" s="309"/>
      <c r="BF26" s="309"/>
      <c r="BG26" s="309"/>
      <c r="BH26" s="310"/>
      <c r="BI26" s="310"/>
      <c r="BJ26" s="343"/>
      <c r="BK26" s="453"/>
      <c r="BL26" s="454"/>
      <c r="BM26" s="454"/>
      <c r="BN26" s="454"/>
      <c r="BO26" s="454"/>
      <c r="BP26" s="454"/>
      <c r="BQ26" s="454"/>
      <c r="BR26" s="454"/>
      <c r="BS26" s="454"/>
      <c r="BT26" s="456"/>
      <c r="BW26" s="485"/>
      <c r="BX26" s="485"/>
      <c r="FA26" s="220"/>
      <c r="FB26" s="20"/>
      <c r="FC26" s="221"/>
    </row>
    <row r="27" spans="1:159" ht="50.5" customHeight="1">
      <c r="A27" s="512" t="str">
        <f>IF('1'!$A$1=1,A42,A44)</f>
        <v>* 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The estimation of private remittances to Ukraine for Q1, Q2 2022 is based on the available information.</v>
      </c>
      <c r="B27" s="512"/>
      <c r="C27" s="512"/>
      <c r="D27" s="512"/>
      <c r="E27" s="512"/>
      <c r="F27" s="512"/>
      <c r="G27" s="512"/>
      <c r="H27" s="512"/>
      <c r="I27" s="512"/>
      <c r="J27" s="512"/>
      <c r="K27" s="512"/>
      <c r="L27" s="512"/>
      <c r="M27" s="512"/>
      <c r="N27" s="512"/>
      <c r="O27" s="512"/>
      <c r="P27" s="512"/>
      <c r="Q27" s="512"/>
      <c r="R27" s="512"/>
      <c r="S27" s="512"/>
      <c r="T27" s="512"/>
      <c r="U27" s="512"/>
      <c r="V27" s="512"/>
      <c r="W27" s="512"/>
      <c r="X27" s="512"/>
      <c r="Y27" s="512"/>
      <c r="Z27" s="512"/>
      <c r="AA27" s="512"/>
      <c r="AB27" s="512"/>
      <c r="AC27" s="512"/>
      <c r="AD27" s="512"/>
      <c r="AE27" s="512"/>
      <c r="AF27" s="512"/>
      <c r="AG27" s="512"/>
      <c r="AH27" s="512"/>
      <c r="AI27" s="512"/>
      <c r="AJ27" s="512"/>
      <c r="AK27" s="512"/>
      <c r="AL27" s="512"/>
      <c r="AM27" s="512"/>
      <c r="AN27" s="512"/>
      <c r="AO27" s="512"/>
      <c r="AP27" s="512"/>
      <c r="AQ27" s="512"/>
      <c r="AR27" s="512"/>
      <c r="AS27" s="512"/>
      <c r="AT27" s="512"/>
      <c r="AU27" s="512"/>
      <c r="AV27" s="512"/>
      <c r="AW27" s="512"/>
      <c r="AX27" s="512"/>
      <c r="AY27" s="512"/>
      <c r="AZ27" s="512"/>
      <c r="BA27" s="512"/>
      <c r="BB27" s="512"/>
      <c r="BC27" s="512"/>
      <c r="BD27" s="512"/>
      <c r="BE27" s="512"/>
      <c r="BF27" s="512"/>
      <c r="BG27" s="512"/>
      <c r="BH27" s="512"/>
      <c r="BI27" s="512"/>
      <c r="BJ27" s="512"/>
      <c r="BK27" s="512"/>
      <c r="BL27" s="512"/>
      <c r="BM27" s="512"/>
      <c r="BN27" s="512"/>
      <c r="BO27" s="512"/>
      <c r="BP27" s="512"/>
      <c r="BQ27" s="512"/>
      <c r="BR27" s="512"/>
      <c r="BS27" s="512"/>
      <c r="BT27" s="512"/>
      <c r="BU27" s="512"/>
      <c r="BV27" s="512"/>
      <c r="FA27" s="220"/>
      <c r="FB27" s="20"/>
      <c r="FC27" s="221"/>
    </row>
    <row r="28" spans="1:159" ht="32.5" customHeight="1">
      <c r="A28" s="512" t="str">
        <f>IF('1'!$A$1=1,A47,A48)</f>
        <v>Note 1: Detailed information about methodology and results of the review is available at  https://bank.gov.ua/control/uk/publish/category?cat_id=44001331.</v>
      </c>
      <c r="B28" s="512"/>
      <c r="C28" s="512"/>
      <c r="D28" s="512"/>
      <c r="E28" s="512"/>
      <c r="F28" s="512"/>
      <c r="G28" s="512"/>
      <c r="H28" s="512"/>
      <c r="I28" s="512"/>
      <c r="J28" s="512"/>
      <c r="K28" s="512"/>
      <c r="L28" s="512"/>
      <c r="M28" s="512"/>
      <c r="N28" s="512"/>
      <c r="O28" s="512"/>
      <c r="P28" s="512"/>
      <c r="Q28" s="512"/>
      <c r="R28" s="512"/>
      <c r="S28" s="512"/>
      <c r="T28" s="512"/>
      <c r="U28" s="512"/>
      <c r="V28" s="512"/>
      <c r="W28" s="512"/>
      <c r="X28" s="512"/>
      <c r="Y28" s="512"/>
      <c r="Z28" s="512"/>
      <c r="AA28" s="512"/>
      <c r="AB28" s="512"/>
      <c r="AC28" s="512"/>
      <c r="AD28" s="512"/>
      <c r="AE28" s="512"/>
      <c r="AF28" s="512"/>
      <c r="AG28" s="512"/>
      <c r="AH28" s="512"/>
      <c r="AI28" s="512"/>
      <c r="AJ28" s="512"/>
      <c r="AK28" s="512"/>
      <c r="AL28" s="512"/>
      <c r="AM28" s="512"/>
      <c r="AN28" s="512"/>
      <c r="AO28" s="512"/>
      <c r="AP28" s="512"/>
      <c r="AQ28" s="512"/>
      <c r="AR28" s="512"/>
      <c r="AS28" s="512"/>
      <c r="AT28" s="512"/>
      <c r="AU28" s="512"/>
      <c r="AV28" s="512"/>
      <c r="AW28" s="512"/>
      <c r="AX28" s="512"/>
      <c r="AY28" s="512"/>
      <c r="AZ28" s="512"/>
      <c r="BA28" s="512"/>
      <c r="BB28" s="512"/>
      <c r="BC28" s="512"/>
      <c r="BD28" s="512"/>
      <c r="BE28" s="512"/>
      <c r="BF28" s="512"/>
      <c r="BG28" s="512"/>
      <c r="BH28" s="512"/>
      <c r="BI28" s="512"/>
      <c r="BJ28" s="512"/>
      <c r="BK28" s="512"/>
      <c r="BL28" s="512"/>
      <c r="BM28" s="512"/>
      <c r="BN28" s="512"/>
      <c r="BO28" s="512"/>
      <c r="BP28" s="512"/>
      <c r="BQ28" s="512"/>
      <c r="BR28" s="512"/>
      <c r="BS28" s="512"/>
      <c r="BT28" s="512"/>
      <c r="BU28" s="512"/>
      <c r="BV28" s="512"/>
      <c r="BW28" s="78"/>
      <c r="BX28" s="78"/>
      <c r="BY28" s="78"/>
      <c r="BZ28" s="78"/>
      <c r="CA28" s="78"/>
      <c r="CB28" s="78"/>
      <c r="FA28" s="220"/>
      <c r="FB28" s="20"/>
      <c r="FC28" s="221"/>
    </row>
    <row r="29" spans="1:159" ht="19.5" customHeight="1">
      <c r="A29" s="512" t="str">
        <f>IF('1'!$A$1=1,A52,A54)</f>
        <v>Note 2: Since 2014, data  exclude the temporarily occupied by the Russian Federation territories of Ukraine.</v>
      </c>
      <c r="B29" s="512"/>
      <c r="C29" s="512"/>
      <c r="D29" s="512"/>
      <c r="E29" s="512"/>
      <c r="F29" s="512"/>
      <c r="G29" s="512"/>
      <c r="H29" s="512"/>
      <c r="I29" s="512"/>
      <c r="J29" s="512"/>
      <c r="K29" s="512"/>
      <c r="L29" s="512"/>
      <c r="M29" s="512"/>
      <c r="N29" s="512"/>
      <c r="O29" s="512"/>
      <c r="P29" s="512"/>
      <c r="Q29" s="512"/>
      <c r="R29" s="512"/>
      <c r="S29" s="512"/>
      <c r="T29" s="512"/>
      <c r="U29" s="512"/>
      <c r="V29" s="512"/>
      <c r="W29" s="512"/>
      <c r="X29" s="512"/>
      <c r="Y29" s="512"/>
      <c r="Z29" s="512"/>
      <c r="AA29" s="512"/>
      <c r="AB29" s="512"/>
      <c r="AC29" s="512"/>
      <c r="AD29" s="512"/>
      <c r="AE29" s="512"/>
      <c r="AF29" s="512"/>
      <c r="AG29" s="512"/>
      <c r="AH29" s="512"/>
      <c r="AI29" s="512"/>
      <c r="AJ29" s="512"/>
      <c r="AK29" s="512"/>
      <c r="AL29" s="512"/>
      <c r="AM29" s="512"/>
      <c r="AN29" s="512"/>
      <c r="AO29" s="512"/>
      <c r="AP29" s="512"/>
      <c r="AQ29" s="512"/>
      <c r="AR29" s="512"/>
      <c r="AS29" s="512"/>
      <c r="AT29" s="512"/>
      <c r="AU29" s="512"/>
      <c r="AV29" s="512"/>
      <c r="AW29" s="512"/>
      <c r="AX29" s="512"/>
      <c r="AY29" s="512"/>
      <c r="AZ29" s="512"/>
      <c r="BA29" s="512"/>
      <c r="BB29" s="512"/>
      <c r="BC29" s="512"/>
      <c r="BD29" s="512"/>
      <c r="BE29" s="512"/>
      <c r="BF29" s="512"/>
      <c r="BG29" s="512"/>
      <c r="BH29" s="512"/>
      <c r="BI29" s="512"/>
      <c r="BJ29" s="512"/>
      <c r="BK29" s="512"/>
      <c r="BL29" s="512"/>
      <c r="BM29" s="512"/>
      <c r="BN29" s="512"/>
      <c r="BO29" s="512"/>
      <c r="BP29" s="512"/>
      <c r="BQ29" s="512"/>
      <c r="BR29" s="512"/>
      <c r="BS29" s="512"/>
      <c r="BT29" s="512"/>
      <c r="BU29" s="512"/>
      <c r="FA29" s="220"/>
      <c r="FB29" s="20"/>
      <c r="FC29" s="221"/>
    </row>
    <row r="30" spans="1:159" ht="11.15" customHeight="1">
      <c r="A30" s="297"/>
      <c r="B30" s="297"/>
      <c r="C30" s="297"/>
      <c r="D30" s="297"/>
      <c r="E30" s="297"/>
      <c r="F30" s="297"/>
      <c r="G30" s="297"/>
      <c r="H30" s="297"/>
      <c r="I30" s="297"/>
      <c r="J30" s="297"/>
      <c r="K30" s="297"/>
      <c r="L30" s="297"/>
      <c r="M30" s="297"/>
      <c r="N30" s="297"/>
      <c r="O30" s="297"/>
      <c r="P30" s="297"/>
      <c r="Q30" s="297"/>
      <c r="R30" s="297"/>
      <c r="S30" s="297"/>
      <c r="T30" s="297"/>
      <c r="U30" s="297"/>
      <c r="V30" s="297"/>
      <c r="W30" s="297"/>
      <c r="X30" s="297"/>
      <c r="Y30" s="297"/>
      <c r="Z30" s="297"/>
      <c r="AA30" s="297"/>
      <c r="AB30" s="297"/>
      <c r="AC30" s="297"/>
      <c r="AD30" s="297"/>
      <c r="AE30" s="297"/>
      <c r="AF30" s="297"/>
      <c r="AG30" s="297"/>
      <c r="AH30" s="297"/>
      <c r="AI30" s="297"/>
      <c r="AJ30" s="297"/>
      <c r="AK30" s="297"/>
      <c r="AL30" s="297"/>
      <c r="AM30" s="297"/>
      <c r="AN30" s="297"/>
      <c r="AO30" s="297"/>
      <c r="AP30" s="297"/>
      <c r="AQ30" s="297"/>
      <c r="AR30" s="297"/>
      <c r="AS30" s="297"/>
      <c r="AT30" s="297"/>
      <c r="AU30" s="297"/>
      <c r="AV30" s="297"/>
      <c r="AW30" s="297"/>
      <c r="AX30" s="297"/>
      <c r="AY30" s="297"/>
      <c r="AZ30" s="297"/>
      <c r="BA30" s="297"/>
      <c r="BB30" s="297"/>
      <c r="BC30" s="297"/>
      <c r="BD30" s="297"/>
      <c r="BE30" s="297"/>
      <c r="BF30" s="297"/>
      <c r="FA30" s="220"/>
      <c r="FB30" s="20"/>
      <c r="FC30" s="221"/>
    </row>
    <row r="31" spans="1:159" ht="25.5" customHeight="1">
      <c r="A31" s="519" t="str">
        <f>IF('1'!$A$1=1,$A62,$A72)</f>
        <v xml:space="preserve">Remittances  represent household income from foreign economies arising mainly from temporary or permanent migration of people to these economies (BPM6, А5.1).
</v>
      </c>
      <c r="B31" s="519"/>
      <c r="C31" s="519"/>
      <c r="D31" s="519"/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9"/>
      <c r="P31" s="519"/>
      <c r="Q31" s="519"/>
      <c r="R31" s="519"/>
      <c r="S31" s="519"/>
      <c r="T31" s="519"/>
      <c r="U31" s="519"/>
      <c r="V31" s="519"/>
      <c r="W31" s="519"/>
      <c r="X31" s="519"/>
      <c r="Y31" s="519"/>
      <c r="Z31" s="519"/>
      <c r="AA31" s="519"/>
      <c r="AB31" s="519"/>
      <c r="AC31" s="519"/>
      <c r="AD31" s="519"/>
      <c r="AE31" s="519"/>
      <c r="AF31" s="519"/>
      <c r="AG31" s="519"/>
      <c r="AH31" s="519"/>
      <c r="AI31" s="519"/>
      <c r="AJ31" s="519"/>
      <c r="AK31" s="519"/>
      <c r="AL31" s="519"/>
      <c r="AM31" s="519"/>
      <c r="AN31" s="519"/>
      <c r="AO31" s="519"/>
      <c r="AP31" s="519"/>
      <c r="AQ31" s="519"/>
      <c r="AR31" s="519"/>
      <c r="AS31" s="519"/>
      <c r="AT31" s="519"/>
      <c r="AU31" s="519"/>
      <c r="AV31" s="519"/>
      <c r="AW31" s="519"/>
      <c r="AX31" s="519"/>
      <c r="AY31" s="519"/>
      <c r="AZ31" s="519"/>
      <c r="BA31" s="519"/>
      <c r="BB31" s="519"/>
      <c r="BC31" s="519"/>
      <c r="BD31" s="519"/>
      <c r="BE31" s="519"/>
      <c r="BF31" s="519"/>
      <c r="BG31" s="519"/>
      <c r="BH31" s="519"/>
      <c r="BI31" s="519"/>
      <c r="BJ31" s="519"/>
      <c r="BK31" s="519"/>
      <c r="BL31" s="519"/>
      <c r="BM31" s="519"/>
      <c r="BN31" s="519"/>
      <c r="BO31" s="519"/>
      <c r="BP31" s="519"/>
      <c r="BQ31" s="519"/>
      <c r="BR31" s="519"/>
      <c r="BS31" s="519"/>
      <c r="BT31" s="519"/>
      <c r="BU31" s="519"/>
      <c r="BV31" s="519"/>
      <c r="FA31" s="220"/>
      <c r="FB31" s="20"/>
      <c r="FC31" s="221"/>
    </row>
    <row r="32" spans="1:159" ht="10.5" customHeight="1">
      <c r="A32" s="520" t="str">
        <f>IF('1'!$A$1=1,$A63,$A73)</f>
        <v>Remittances include cash and noncash items that flow through formal channels, such as via electronic wire, or through informal channels, such as money or goods carried across borders.</v>
      </c>
      <c r="B32" s="520"/>
      <c r="C32" s="520"/>
      <c r="D32" s="520"/>
      <c r="E32" s="520"/>
      <c r="F32" s="520"/>
      <c r="G32" s="520"/>
      <c r="H32" s="520"/>
      <c r="I32" s="520"/>
      <c r="J32" s="520"/>
      <c r="K32" s="520"/>
      <c r="L32" s="520"/>
      <c r="M32" s="520"/>
      <c r="N32" s="520"/>
      <c r="O32" s="520"/>
      <c r="P32" s="520"/>
      <c r="Q32" s="520"/>
      <c r="R32" s="520"/>
      <c r="S32" s="520"/>
      <c r="T32" s="520"/>
      <c r="U32" s="520"/>
      <c r="V32" s="520"/>
      <c r="W32" s="520"/>
      <c r="X32" s="520"/>
      <c r="Y32" s="520"/>
      <c r="Z32" s="520"/>
      <c r="AA32" s="520"/>
      <c r="AB32" s="520"/>
      <c r="AC32" s="520"/>
      <c r="AD32" s="520"/>
      <c r="AE32" s="520"/>
      <c r="AF32" s="520"/>
      <c r="AG32" s="520"/>
      <c r="AH32" s="520"/>
      <c r="AI32" s="520"/>
      <c r="AJ32" s="520"/>
      <c r="AK32" s="520"/>
      <c r="AL32" s="520"/>
      <c r="AM32" s="520"/>
      <c r="AN32" s="520"/>
      <c r="AO32" s="520"/>
      <c r="AP32" s="520"/>
      <c r="AQ32" s="520"/>
      <c r="AR32" s="520"/>
      <c r="AS32" s="520"/>
      <c r="AT32" s="520"/>
      <c r="AU32" s="520"/>
      <c r="AV32" s="520"/>
      <c r="AW32" s="520"/>
      <c r="AX32" s="520"/>
      <c r="AY32" s="520"/>
      <c r="AZ32" s="520"/>
      <c r="BA32" s="520"/>
      <c r="BB32" s="520"/>
      <c r="BC32" s="520"/>
      <c r="BD32" s="520"/>
      <c r="BE32" s="520"/>
      <c r="BF32" s="520"/>
      <c r="BG32" s="520"/>
      <c r="BH32" s="520"/>
      <c r="BI32" s="520"/>
      <c r="BJ32" s="520"/>
      <c r="BK32" s="520"/>
      <c r="BL32" s="520"/>
      <c r="BM32" s="520"/>
      <c r="BN32" s="520"/>
      <c r="BO32" s="520"/>
      <c r="BP32" s="520"/>
      <c r="BQ32" s="520"/>
      <c r="BR32" s="520"/>
      <c r="BS32" s="520"/>
      <c r="BT32" s="520"/>
      <c r="BU32" s="520"/>
      <c r="BV32" s="520"/>
      <c r="FA32" s="220"/>
      <c r="FB32" s="20"/>
      <c r="FC32" s="221"/>
    </row>
    <row r="33" spans="1:159" ht="28" customHeight="1">
      <c r="A33" s="520" t="str">
        <f>IF('1'!$A$1=1,$A64,$A74)</f>
        <v xml:space="preserve">Remittances are mainly derived from two items in the balance of payments framework: income earned by workers in economies where they are not resident (or from nonresident employers) and transfers from residents of one economy to residents of another. </v>
      </c>
      <c r="B33" s="520"/>
      <c r="C33" s="520"/>
      <c r="D33" s="520"/>
      <c r="E33" s="520"/>
      <c r="F33" s="520"/>
      <c r="G33" s="520"/>
      <c r="H33" s="520"/>
      <c r="I33" s="520"/>
      <c r="J33" s="520"/>
      <c r="K33" s="520"/>
      <c r="L33" s="520"/>
      <c r="M33" s="520"/>
      <c r="N33" s="520"/>
      <c r="O33" s="520"/>
      <c r="P33" s="520"/>
      <c r="Q33" s="520"/>
      <c r="R33" s="520"/>
      <c r="S33" s="520"/>
      <c r="T33" s="520"/>
      <c r="U33" s="520"/>
      <c r="V33" s="520"/>
      <c r="W33" s="520"/>
      <c r="X33" s="520"/>
      <c r="Y33" s="520"/>
      <c r="Z33" s="520"/>
      <c r="AA33" s="520"/>
      <c r="AB33" s="520"/>
      <c r="AC33" s="520"/>
      <c r="AD33" s="520"/>
      <c r="AE33" s="520"/>
      <c r="AF33" s="520"/>
      <c r="AG33" s="520"/>
      <c r="AH33" s="520"/>
      <c r="AI33" s="520"/>
      <c r="AJ33" s="520"/>
      <c r="AK33" s="520"/>
      <c r="AL33" s="520"/>
      <c r="AM33" s="520"/>
      <c r="AN33" s="520"/>
      <c r="AO33" s="520"/>
      <c r="AP33" s="520"/>
      <c r="AQ33" s="520"/>
      <c r="AR33" s="520"/>
      <c r="AS33" s="520"/>
      <c r="AT33" s="520"/>
      <c r="AU33" s="520"/>
      <c r="AV33" s="520"/>
      <c r="AW33" s="520"/>
      <c r="AX33" s="520"/>
      <c r="AY33" s="520"/>
      <c r="AZ33" s="520"/>
      <c r="BA33" s="520"/>
      <c r="BB33" s="520"/>
      <c r="BC33" s="520"/>
      <c r="BD33" s="520"/>
      <c r="BE33" s="520"/>
      <c r="BF33" s="520"/>
      <c r="BG33" s="520"/>
      <c r="BH33" s="520"/>
      <c r="BI33" s="520"/>
      <c r="BJ33" s="520"/>
      <c r="BK33" s="520"/>
      <c r="BL33" s="520"/>
      <c r="BM33" s="520"/>
      <c r="BN33" s="520"/>
      <c r="BO33" s="520"/>
      <c r="BP33" s="520"/>
      <c r="BQ33" s="520"/>
      <c r="BR33" s="520"/>
      <c r="BS33" s="520"/>
      <c r="BT33" s="520"/>
      <c r="BU33" s="520"/>
      <c r="BV33" s="520"/>
      <c r="FA33" s="220"/>
      <c r="FB33" s="20"/>
      <c r="FC33" s="221"/>
    </row>
    <row r="34" spans="1:159" ht="17" customHeight="1">
      <c r="A34" s="460" t="str">
        <f>IF('1'!$A$1=1,$A65,$A75)</f>
        <v xml:space="preserve">These standard components are presented in the current account. </v>
      </c>
      <c r="B34" s="460"/>
      <c r="C34" s="460"/>
      <c r="D34" s="460"/>
      <c r="E34" s="460"/>
      <c r="F34" s="460"/>
      <c r="G34" s="460"/>
      <c r="H34" s="460"/>
      <c r="I34" s="460"/>
      <c r="J34" s="460"/>
      <c r="K34" s="460"/>
      <c r="L34" s="460"/>
      <c r="M34" s="460"/>
      <c r="N34" s="460"/>
      <c r="O34" s="460"/>
      <c r="P34" s="460"/>
      <c r="Q34" s="460"/>
      <c r="R34" s="460"/>
      <c r="S34" s="460"/>
      <c r="T34" s="460"/>
      <c r="U34" s="460"/>
      <c r="V34" s="460"/>
      <c r="W34" s="460"/>
      <c r="X34" s="460"/>
      <c r="Y34" s="460"/>
      <c r="Z34" s="460"/>
      <c r="AA34" s="460"/>
      <c r="AB34" s="460"/>
      <c r="AC34" s="460"/>
      <c r="AD34" s="460"/>
      <c r="AE34" s="460"/>
      <c r="AF34" s="460"/>
      <c r="AG34" s="460"/>
      <c r="AH34" s="460"/>
      <c r="AI34" s="460"/>
      <c r="AJ34" s="460"/>
      <c r="AK34" s="460"/>
      <c r="AL34" s="460"/>
      <c r="AM34" s="460"/>
      <c r="AN34" s="460"/>
      <c r="AO34" s="460"/>
      <c r="AP34" s="460"/>
      <c r="AQ34" s="460"/>
      <c r="AR34" s="460"/>
      <c r="AS34" s="460"/>
      <c r="AT34" s="460"/>
      <c r="AU34" s="460"/>
      <c r="AV34" s="460"/>
      <c r="AW34" s="460"/>
      <c r="AX34" s="460"/>
      <c r="AY34" s="460"/>
      <c r="AZ34" s="460"/>
      <c r="BA34" s="460"/>
      <c r="BB34" s="460"/>
      <c r="BC34" s="460"/>
      <c r="BD34" s="460"/>
      <c r="BE34" s="460"/>
      <c r="BF34" s="460"/>
      <c r="BG34" s="460"/>
      <c r="BH34" s="460"/>
      <c r="BI34" s="460"/>
      <c r="BJ34" s="460"/>
      <c r="BK34" s="460"/>
      <c r="BL34" s="460"/>
      <c r="BM34" s="460"/>
      <c r="BN34" s="460"/>
      <c r="BO34" s="460"/>
      <c r="BP34" s="460"/>
      <c r="BQ34" s="460"/>
      <c r="BR34" s="460"/>
      <c r="BS34" s="460"/>
      <c r="BT34" s="460"/>
      <c r="BU34" s="460"/>
      <c r="FA34" s="220"/>
      <c r="FB34" s="20"/>
      <c r="FC34" s="221"/>
    </row>
    <row r="35" spans="1:159" ht="16.5" customHeight="1">
      <c r="A35" s="519" t="str">
        <f>IF('1'!$A$1=1,$A66,$A76)</f>
        <v>Remittances include: net compensation of employees;  personal transfers.</v>
      </c>
      <c r="B35" s="519"/>
      <c r="C35" s="519"/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19"/>
      <c r="O35" s="519"/>
      <c r="P35" s="519"/>
      <c r="Q35" s="519"/>
      <c r="R35" s="519"/>
      <c r="S35" s="519"/>
      <c r="T35" s="519"/>
      <c r="U35" s="519"/>
      <c r="V35" s="519"/>
      <c r="W35" s="519"/>
      <c r="X35" s="519"/>
      <c r="Y35" s="519"/>
      <c r="Z35" s="519"/>
      <c r="AA35" s="519"/>
      <c r="AB35" s="519"/>
      <c r="AC35" s="519"/>
      <c r="AD35" s="519"/>
      <c r="AE35" s="519"/>
      <c r="AF35" s="519"/>
      <c r="AG35" s="519"/>
      <c r="AH35" s="519"/>
      <c r="AI35" s="519"/>
      <c r="AJ35" s="519"/>
      <c r="AK35" s="519"/>
      <c r="AL35" s="519"/>
      <c r="AM35" s="519"/>
      <c r="AN35" s="519"/>
      <c r="AO35" s="519"/>
      <c r="AP35" s="519"/>
      <c r="AQ35" s="519"/>
      <c r="AR35" s="519"/>
      <c r="AS35" s="519"/>
      <c r="AT35" s="519"/>
      <c r="AU35" s="519"/>
      <c r="AV35" s="519"/>
      <c r="AW35" s="519"/>
      <c r="AX35" s="519"/>
      <c r="AY35" s="519"/>
      <c r="AZ35" s="519"/>
      <c r="BA35" s="519"/>
      <c r="BB35" s="519"/>
      <c r="BC35" s="519"/>
      <c r="BD35" s="519"/>
      <c r="BE35" s="519"/>
      <c r="BF35" s="519"/>
      <c r="BG35" s="519"/>
      <c r="BH35" s="519"/>
      <c r="BI35" s="519"/>
      <c r="BJ35" s="519"/>
      <c r="BK35" s="519"/>
      <c r="BL35" s="519"/>
      <c r="BM35" s="519"/>
      <c r="BN35" s="519"/>
      <c r="BO35" s="519"/>
      <c r="BP35" s="519"/>
      <c r="BQ35" s="519"/>
      <c r="BR35" s="519"/>
      <c r="BS35" s="519"/>
      <c r="BT35" s="519"/>
      <c r="BU35" s="519"/>
      <c r="BV35" s="519"/>
      <c r="FA35" s="220"/>
      <c r="FB35" s="20"/>
      <c r="FC35" s="221"/>
    </row>
    <row r="36" spans="1:159" ht="27" customHeight="1">
      <c r="A36" s="520" t="str">
        <f>IF('1'!$A$1=1,$A67,$A77)</f>
        <v>Сompensation of employees represent income of of border, seasonal, and other short-term workers who are employed in nonresident economy less than one year and of residents employed by nonresident entities .</v>
      </c>
      <c r="B36" s="520"/>
      <c r="C36" s="520"/>
      <c r="D36" s="520"/>
      <c r="E36" s="520"/>
      <c r="F36" s="520"/>
      <c r="G36" s="520"/>
      <c r="H36" s="520"/>
      <c r="I36" s="520"/>
      <c r="J36" s="520"/>
      <c r="K36" s="520"/>
      <c r="L36" s="520"/>
      <c r="M36" s="520"/>
      <c r="N36" s="520"/>
      <c r="O36" s="520"/>
      <c r="P36" s="520"/>
      <c r="Q36" s="520"/>
      <c r="R36" s="520"/>
      <c r="S36" s="520"/>
      <c r="T36" s="520"/>
      <c r="U36" s="520"/>
      <c r="V36" s="520"/>
      <c r="W36" s="520"/>
      <c r="X36" s="520"/>
      <c r="Y36" s="520"/>
      <c r="Z36" s="520"/>
      <c r="AA36" s="520"/>
      <c r="AB36" s="520"/>
      <c r="AC36" s="520"/>
      <c r="AD36" s="520"/>
      <c r="AE36" s="520"/>
      <c r="AF36" s="520"/>
      <c r="AG36" s="520"/>
      <c r="AH36" s="520"/>
      <c r="AI36" s="520"/>
      <c r="AJ36" s="520"/>
      <c r="AK36" s="520"/>
      <c r="AL36" s="520"/>
      <c r="AM36" s="520"/>
      <c r="AN36" s="520"/>
      <c r="AO36" s="520"/>
      <c r="AP36" s="520"/>
      <c r="AQ36" s="520"/>
      <c r="AR36" s="520"/>
      <c r="AS36" s="520"/>
      <c r="AT36" s="520"/>
      <c r="AU36" s="520"/>
      <c r="AV36" s="520"/>
      <c r="AW36" s="520"/>
      <c r="AX36" s="520"/>
      <c r="AY36" s="520"/>
      <c r="AZ36" s="520"/>
      <c r="BA36" s="520"/>
      <c r="BB36" s="520"/>
      <c r="BC36" s="520"/>
      <c r="BD36" s="520"/>
      <c r="BE36" s="520"/>
      <c r="BF36" s="520"/>
      <c r="BG36" s="520"/>
      <c r="BH36" s="520"/>
      <c r="BI36" s="520"/>
      <c r="BJ36" s="520"/>
      <c r="BK36" s="520"/>
      <c r="BL36" s="520"/>
      <c r="BM36" s="520"/>
      <c r="BN36" s="520"/>
      <c r="BO36" s="520"/>
      <c r="BP36" s="520"/>
      <c r="BQ36" s="520"/>
      <c r="BR36" s="520"/>
      <c r="BS36" s="520"/>
      <c r="BT36" s="520"/>
      <c r="BU36" s="520"/>
      <c r="BV36" s="520"/>
      <c r="FA36" s="220"/>
      <c r="FB36" s="20"/>
      <c r="FC36" s="221"/>
    </row>
    <row r="37" spans="1:159" ht="29" customHeight="1">
      <c r="A37" s="519" t="str">
        <f>IF('1'!$A$1=1,$A68,$A78)</f>
        <v>Net compensation of employees is the difference between the compensation of employees that workers receive from temporary employment abroad, and taxes and other expenses incurred in the  host country.</v>
      </c>
      <c r="B37" s="519"/>
      <c r="C37" s="519"/>
      <c r="D37" s="519"/>
      <c r="E37" s="519"/>
      <c r="F37" s="519"/>
      <c r="G37" s="519"/>
      <c r="H37" s="519"/>
      <c r="I37" s="519"/>
      <c r="J37" s="519"/>
      <c r="K37" s="519"/>
      <c r="L37" s="519"/>
      <c r="M37" s="519"/>
      <c r="N37" s="519"/>
      <c r="O37" s="519"/>
      <c r="P37" s="519"/>
      <c r="Q37" s="519"/>
      <c r="R37" s="519"/>
      <c r="S37" s="519"/>
      <c r="T37" s="519"/>
      <c r="U37" s="519"/>
      <c r="V37" s="519"/>
      <c r="W37" s="519"/>
      <c r="X37" s="519"/>
      <c r="Y37" s="519"/>
      <c r="Z37" s="519"/>
      <c r="AA37" s="519"/>
      <c r="AB37" s="519"/>
      <c r="AC37" s="519"/>
      <c r="AD37" s="519"/>
      <c r="AE37" s="519"/>
      <c r="AF37" s="519"/>
      <c r="AG37" s="519"/>
      <c r="AH37" s="519"/>
      <c r="AI37" s="519"/>
      <c r="AJ37" s="519"/>
      <c r="AK37" s="519"/>
      <c r="AL37" s="519"/>
      <c r="AM37" s="519"/>
      <c r="AN37" s="519"/>
      <c r="AO37" s="519"/>
      <c r="AP37" s="519"/>
      <c r="AQ37" s="519"/>
      <c r="AR37" s="519"/>
      <c r="AS37" s="519"/>
      <c r="AT37" s="519"/>
      <c r="AU37" s="519"/>
      <c r="AV37" s="519"/>
      <c r="AW37" s="519"/>
      <c r="AX37" s="519"/>
      <c r="AY37" s="519"/>
      <c r="AZ37" s="519"/>
      <c r="BA37" s="519"/>
      <c r="BB37" s="519"/>
      <c r="BC37" s="519"/>
      <c r="BD37" s="519"/>
      <c r="BE37" s="519"/>
      <c r="BF37" s="519"/>
      <c r="BG37" s="519"/>
      <c r="BH37" s="519"/>
      <c r="BI37" s="519"/>
      <c r="BJ37" s="519"/>
      <c r="BK37" s="519"/>
      <c r="BL37" s="519"/>
      <c r="BM37" s="519"/>
      <c r="BN37" s="519"/>
      <c r="BO37" s="519"/>
      <c r="BP37" s="519"/>
      <c r="BQ37" s="519"/>
      <c r="BR37" s="519"/>
      <c r="BS37" s="519"/>
      <c r="BT37" s="519"/>
      <c r="BU37" s="519"/>
      <c r="BV37" s="519"/>
      <c r="FA37" s="220"/>
      <c r="FB37" s="20"/>
      <c r="FC37" s="221"/>
    </row>
    <row r="38" spans="1:159" ht="27.5" customHeight="1">
      <c r="A38" s="520" t="str">
        <f>IF('1'!$A$1=1,$A69,$A79)</f>
        <v>Personal transfers consist of all current transfers  in  cash  or  in  kind  received  by  resident households from nonresident households. They consist of remittances of workers who work more than a year, and other private transfers between residents and nonresidents</v>
      </c>
      <c r="B38" s="520"/>
      <c r="C38" s="520"/>
      <c r="D38" s="520"/>
      <c r="E38" s="520"/>
      <c r="F38" s="520"/>
      <c r="G38" s="520"/>
      <c r="H38" s="520"/>
      <c r="I38" s="520"/>
      <c r="J38" s="520"/>
      <c r="K38" s="520"/>
      <c r="L38" s="520"/>
      <c r="M38" s="520"/>
      <c r="N38" s="520"/>
      <c r="O38" s="520"/>
      <c r="P38" s="520"/>
      <c r="Q38" s="520"/>
      <c r="R38" s="520"/>
      <c r="S38" s="520"/>
      <c r="T38" s="520"/>
      <c r="U38" s="520"/>
      <c r="V38" s="520"/>
      <c r="W38" s="520"/>
      <c r="X38" s="520"/>
      <c r="Y38" s="520"/>
      <c r="Z38" s="520"/>
      <c r="AA38" s="520"/>
      <c r="AB38" s="520"/>
      <c r="AC38" s="520"/>
      <c r="AD38" s="520"/>
      <c r="AE38" s="520"/>
      <c r="AF38" s="520"/>
      <c r="AG38" s="520"/>
      <c r="AH38" s="520"/>
      <c r="AI38" s="520"/>
      <c r="AJ38" s="520"/>
      <c r="AK38" s="520"/>
      <c r="AL38" s="520"/>
      <c r="AM38" s="520"/>
      <c r="AN38" s="520"/>
      <c r="AO38" s="520"/>
      <c r="AP38" s="520"/>
      <c r="AQ38" s="520"/>
      <c r="AR38" s="520"/>
      <c r="AS38" s="520"/>
      <c r="AT38" s="520"/>
      <c r="AU38" s="520"/>
      <c r="AV38" s="520"/>
      <c r="AW38" s="520"/>
      <c r="AX38" s="520"/>
      <c r="AY38" s="520"/>
      <c r="AZ38" s="520"/>
      <c r="BA38" s="520"/>
      <c r="BB38" s="520"/>
      <c r="BC38" s="520"/>
      <c r="BD38" s="520"/>
      <c r="BE38" s="520"/>
      <c r="BF38" s="520"/>
      <c r="BG38" s="520"/>
      <c r="BH38" s="520"/>
      <c r="BI38" s="520"/>
      <c r="BJ38" s="520"/>
      <c r="BK38" s="520"/>
      <c r="BL38" s="520"/>
      <c r="BM38" s="520"/>
      <c r="BN38" s="520"/>
      <c r="BO38" s="520"/>
      <c r="BP38" s="520"/>
      <c r="BQ38" s="520"/>
      <c r="BR38" s="520"/>
      <c r="BS38" s="520"/>
      <c r="BT38" s="520"/>
      <c r="BU38" s="520"/>
      <c r="BV38" s="520"/>
      <c r="FA38" s="222"/>
      <c r="FB38" s="223"/>
      <c r="FC38" s="224"/>
    </row>
    <row r="39" spans="1:159" ht="13">
      <c r="A39" s="511"/>
      <c r="B39" s="511"/>
      <c r="C39" s="511"/>
      <c r="D39" s="511"/>
      <c r="E39" s="511"/>
      <c r="F39" s="511"/>
      <c r="G39" s="511"/>
      <c r="H39" s="511"/>
      <c r="I39" s="511"/>
      <c r="J39" s="511"/>
      <c r="K39" s="511"/>
      <c r="L39" s="511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194"/>
      <c r="AG39" s="194"/>
      <c r="AH39" s="194"/>
      <c r="AI39" s="194"/>
      <c r="AJ39" s="194"/>
      <c r="AK39" s="194"/>
      <c r="AL39" s="194"/>
      <c r="AM39" s="194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4"/>
    </row>
    <row r="40" spans="1:159" s="20" customFormat="1" ht="13" hidden="1">
      <c r="A40" s="60"/>
      <c r="B40" s="61"/>
      <c r="C40" s="61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  <c r="AX40" s="258"/>
      <c r="AY40" s="258"/>
      <c r="AZ40" s="258"/>
      <c r="BA40" s="258"/>
      <c r="BB40" s="258"/>
      <c r="BC40" s="258"/>
      <c r="BJ40" s="344"/>
      <c r="BK40" s="344"/>
    </row>
    <row r="41" spans="1:159" s="20" customFormat="1" ht="13" hidden="1">
      <c r="A41" s="63"/>
      <c r="B41" s="64"/>
      <c r="C41" s="64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258"/>
      <c r="AG41" s="258"/>
      <c r="AH41" s="258"/>
      <c r="AI41" s="258"/>
      <c r="AJ41" s="258"/>
      <c r="AK41" s="258"/>
      <c r="AL41" s="258"/>
      <c r="AM41" s="258"/>
      <c r="AN41" s="258"/>
      <c r="AO41" s="258"/>
      <c r="AP41" s="258"/>
      <c r="AQ41" s="258"/>
      <c r="AR41" s="258"/>
      <c r="AS41" s="258"/>
      <c r="AT41" s="258"/>
      <c r="AU41" s="258"/>
      <c r="AV41" s="258"/>
      <c r="AW41" s="258"/>
      <c r="AX41" s="258"/>
      <c r="AY41" s="258"/>
      <c r="AZ41" s="258"/>
      <c r="BA41" s="258"/>
      <c r="BB41" s="258"/>
      <c r="BC41" s="258"/>
      <c r="BJ41" s="344"/>
      <c r="BK41" s="344"/>
    </row>
    <row r="42" spans="1:159" s="20" customFormat="1" ht="232" hidden="1">
      <c r="A42" s="298" t="s">
        <v>163</v>
      </c>
      <c r="B42" s="64"/>
      <c r="C42" s="64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BJ42" s="344"/>
      <c r="BK42" s="344"/>
    </row>
    <row r="43" spans="1:159" s="20" customFormat="1" ht="13" hidden="1">
      <c r="A43" s="63"/>
      <c r="B43" s="64"/>
      <c r="C43" s="64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BJ43" s="344"/>
      <c r="BK43" s="344"/>
    </row>
    <row r="44" spans="1:159" s="20" customFormat="1" ht="232.5" hidden="1">
      <c r="A44" s="313" t="s">
        <v>164</v>
      </c>
      <c r="B44" s="64"/>
      <c r="C44" s="64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BJ44" s="344"/>
      <c r="BK44" s="344"/>
    </row>
    <row r="45" spans="1:159" s="20" customFormat="1" ht="13" hidden="1">
      <c r="A45" s="66"/>
      <c r="B45" s="64"/>
      <c r="C45" s="64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BJ45" s="344"/>
      <c r="BK45" s="344"/>
    </row>
    <row r="46" spans="1:159" s="20" customFormat="1" ht="13" hidden="1">
      <c r="A46" s="66"/>
      <c r="B46" s="64"/>
      <c r="C46" s="64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BJ46" s="344"/>
      <c r="BK46" s="344"/>
    </row>
    <row r="47" spans="1:159" s="12" customFormat="1" ht="13" hidden="1">
      <c r="A47" s="67" t="s">
        <v>146</v>
      </c>
      <c r="B47" s="63"/>
      <c r="C47" s="63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BJ47" s="344"/>
      <c r="BK47" s="344"/>
    </row>
    <row r="48" spans="1:159" s="12" customFormat="1" ht="23.15" hidden="1" customHeight="1">
      <c r="A48" s="67" t="s">
        <v>143</v>
      </c>
      <c r="B48" s="63"/>
      <c r="C48" s="63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BJ48" s="344"/>
      <c r="BK48" s="344"/>
    </row>
    <row r="49" spans="1:80" s="71" customFormat="1" ht="13" hidden="1">
      <c r="A49" s="68"/>
      <c r="B49" s="69"/>
      <c r="C49" s="69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BJ49" s="344"/>
      <c r="BK49" s="344"/>
    </row>
    <row r="50" spans="1:80" s="71" customFormat="1" ht="13" hidden="1">
      <c r="A50" s="68"/>
      <c r="B50" s="72"/>
      <c r="C50" s="73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BJ50" s="344"/>
      <c r="BK50" s="344"/>
    </row>
    <row r="51" spans="1:80" s="71" customFormat="1" ht="13" hidden="1">
      <c r="B51" s="74"/>
      <c r="C51" s="74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BJ51" s="344"/>
      <c r="BK51" s="344"/>
    </row>
    <row r="52" spans="1:80" s="12" customFormat="1" hidden="1">
      <c r="A52" s="76" t="s">
        <v>156</v>
      </c>
      <c r="B52" s="77"/>
      <c r="C52" s="77"/>
      <c r="BJ52" s="344"/>
      <c r="BK52" s="344"/>
    </row>
    <row r="53" spans="1:80" s="12" customFormat="1" hidden="1">
      <c r="A53" s="77"/>
      <c r="B53" s="78"/>
      <c r="C53" s="78"/>
      <c r="BJ53" s="344"/>
      <c r="BK53" s="344"/>
    </row>
    <row r="54" spans="1:80" s="287" customFormat="1" hidden="1">
      <c r="A54" s="340" t="s">
        <v>157</v>
      </c>
      <c r="B54" s="337"/>
      <c r="C54" s="337"/>
      <c r="BJ54" s="345"/>
      <c r="BK54" s="345"/>
    </row>
    <row r="55" spans="1:80" s="12" customFormat="1" hidden="1">
      <c r="B55" s="78"/>
      <c r="C55" s="78"/>
      <c r="BJ55" s="344"/>
      <c r="BK55" s="344"/>
    </row>
    <row r="56" spans="1:80" s="12" customFormat="1">
      <c r="B56" s="78"/>
      <c r="C56" s="78"/>
      <c r="BJ56" s="344"/>
      <c r="BK56" s="344"/>
    </row>
    <row r="57" spans="1:80" s="12" customFormat="1">
      <c r="A57" s="341"/>
      <c r="B57" s="341"/>
      <c r="C57" s="341"/>
      <c r="D57" s="341"/>
      <c r="E57" s="341"/>
      <c r="F57" s="341"/>
      <c r="G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341"/>
      <c r="AK57" s="341"/>
      <c r="AL57" s="341"/>
      <c r="AM57" s="341"/>
      <c r="AN57" s="341"/>
      <c r="AO57" s="341"/>
      <c r="AP57" s="341"/>
      <c r="AQ57" s="341"/>
      <c r="AR57" s="341"/>
      <c r="AS57" s="341"/>
      <c r="AT57" s="341"/>
      <c r="AU57" s="341"/>
      <c r="AV57" s="341"/>
      <c r="AW57" s="341"/>
      <c r="AX57" s="341"/>
      <c r="AY57" s="341"/>
      <c r="AZ57" s="341"/>
      <c r="BA57" s="341"/>
      <c r="BB57" s="341"/>
      <c r="BC57" s="341"/>
      <c r="BD57" s="341"/>
      <c r="BF57" s="341"/>
      <c r="BG57" s="341"/>
      <c r="BH57" s="341"/>
      <c r="BI57" s="341"/>
      <c r="BJ57" s="346"/>
      <c r="BK57" s="346"/>
      <c r="BL57" s="341"/>
      <c r="BM57" s="341"/>
      <c r="BN57" s="341"/>
      <c r="BO57" s="341"/>
      <c r="BP57" s="341"/>
      <c r="BQ57" s="341"/>
      <c r="BR57" s="341"/>
      <c r="BS57" s="341"/>
      <c r="BT57" s="341"/>
      <c r="BU57" s="341"/>
      <c r="BV57" s="341"/>
      <c r="BW57" s="341"/>
      <c r="BX57" s="341"/>
      <c r="BY57" s="341"/>
      <c r="BZ57" s="341"/>
      <c r="CA57" s="341"/>
      <c r="CB57" s="341"/>
    </row>
    <row r="58" spans="1:80" s="20" customFormat="1">
      <c r="B58" s="79"/>
      <c r="C58" s="79"/>
      <c r="BJ58" s="344"/>
      <c r="BK58" s="344"/>
    </row>
    <row r="59" spans="1:80" s="20" customFormat="1">
      <c r="B59" s="79"/>
      <c r="C59" s="79"/>
      <c r="BJ59" s="344"/>
      <c r="BK59" s="344"/>
    </row>
    <row r="60" spans="1:80" s="20" customFormat="1">
      <c r="B60" s="79"/>
      <c r="C60" s="79"/>
      <c r="BJ60" s="344"/>
      <c r="BK60" s="344"/>
    </row>
    <row r="61" spans="1:80" s="67" customFormat="1">
      <c r="B61" s="83"/>
      <c r="C61" s="83"/>
    </row>
    <row r="62" spans="1:80" s="67" customFormat="1" ht="20.149999999999999" hidden="1" customHeight="1" outlineLevel="1">
      <c r="A62" s="497" t="s">
        <v>173</v>
      </c>
      <c r="B62" s="497"/>
      <c r="C62" s="497"/>
      <c r="D62" s="497"/>
      <c r="E62" s="497"/>
      <c r="F62" s="497"/>
      <c r="G62" s="497"/>
      <c r="H62" s="497"/>
      <c r="I62" s="497"/>
      <c r="J62" s="497"/>
      <c r="K62" s="497"/>
      <c r="L62" s="497"/>
      <c r="M62" s="497"/>
      <c r="N62" s="497"/>
      <c r="O62" s="497"/>
      <c r="P62" s="497"/>
      <c r="Q62" s="497"/>
      <c r="R62" s="497"/>
      <c r="S62" s="497"/>
      <c r="T62" s="497"/>
      <c r="U62" s="497"/>
      <c r="V62" s="497"/>
      <c r="W62" s="497"/>
      <c r="X62" s="497"/>
      <c r="Y62" s="497"/>
      <c r="Z62" s="497"/>
      <c r="AA62" s="497"/>
      <c r="AB62" s="497"/>
      <c r="AC62" s="497"/>
      <c r="AD62" s="497"/>
      <c r="AE62" s="497"/>
    </row>
    <row r="63" spans="1:80" s="67" customFormat="1" ht="20.149999999999999" hidden="1" customHeight="1" outlineLevel="1">
      <c r="A63" s="498" t="s">
        <v>122</v>
      </c>
      <c r="B63" s="83"/>
      <c r="C63" s="83"/>
    </row>
    <row r="64" spans="1:80" s="67" customFormat="1" ht="20.149999999999999" hidden="1" customHeight="1" outlineLevel="1">
      <c r="A64" s="498" t="s">
        <v>80</v>
      </c>
      <c r="B64" s="83"/>
      <c r="C64" s="83"/>
    </row>
    <row r="65" spans="1:3" s="67" customFormat="1" ht="20.149999999999999" hidden="1" customHeight="1" outlineLevel="1">
      <c r="A65" s="498" t="s">
        <v>79</v>
      </c>
      <c r="B65" s="83"/>
      <c r="C65" s="83"/>
    </row>
    <row r="66" spans="1:3" s="499" customFormat="1" ht="20.149999999999999" hidden="1" customHeight="1" outlineLevel="1">
      <c r="A66" s="499" t="s">
        <v>174</v>
      </c>
    </row>
    <row r="67" spans="1:3" s="67" customFormat="1" ht="20.149999999999999" hidden="1" customHeight="1" outlineLevel="1">
      <c r="A67" s="500" t="s">
        <v>175</v>
      </c>
      <c r="B67" s="83"/>
      <c r="C67" s="83"/>
    </row>
    <row r="68" spans="1:3" s="67" customFormat="1" ht="20.149999999999999" hidden="1" customHeight="1" outlineLevel="1">
      <c r="A68" s="497" t="s">
        <v>176</v>
      </c>
      <c r="B68" s="83"/>
      <c r="C68" s="83"/>
    </row>
    <row r="69" spans="1:3" s="67" customFormat="1" ht="20.149999999999999" hidden="1" customHeight="1" outlineLevel="1">
      <c r="A69" s="499" t="s">
        <v>81</v>
      </c>
      <c r="B69" s="83"/>
      <c r="C69" s="83"/>
    </row>
    <row r="70" spans="1:3" s="67" customFormat="1" hidden="1" outlineLevel="1">
      <c r="B70" s="83"/>
      <c r="C70" s="83"/>
    </row>
    <row r="71" spans="1:3" s="67" customFormat="1" hidden="1" outlineLevel="1">
      <c r="B71" s="83"/>
      <c r="C71" s="83"/>
    </row>
    <row r="72" spans="1:3" s="67" customFormat="1" ht="18.649999999999999" hidden="1" customHeight="1" outlineLevel="1">
      <c r="A72" s="501" t="s">
        <v>177</v>
      </c>
      <c r="B72" s="83"/>
      <c r="C72" s="83"/>
    </row>
    <row r="73" spans="1:3" s="67" customFormat="1" ht="18.649999999999999" hidden="1" customHeight="1" outlineLevel="1">
      <c r="A73" s="502" t="s">
        <v>82</v>
      </c>
      <c r="B73" s="83"/>
      <c r="C73" s="83"/>
    </row>
    <row r="74" spans="1:3" s="67" customFormat="1" ht="18.649999999999999" hidden="1" customHeight="1" outlineLevel="1">
      <c r="A74" s="502" t="s">
        <v>83</v>
      </c>
      <c r="B74" s="83"/>
      <c r="C74" s="83"/>
    </row>
    <row r="75" spans="1:3" s="67" customFormat="1" ht="18.649999999999999" hidden="1" customHeight="1" outlineLevel="1">
      <c r="A75" s="502" t="s">
        <v>84</v>
      </c>
      <c r="B75" s="83"/>
      <c r="C75" s="83"/>
    </row>
    <row r="76" spans="1:3" s="67" customFormat="1" ht="18.649999999999999" hidden="1" customHeight="1" outlineLevel="1">
      <c r="A76" s="502" t="s">
        <v>87</v>
      </c>
      <c r="B76" s="83"/>
      <c r="C76" s="83"/>
    </row>
    <row r="77" spans="1:3" s="67" customFormat="1" ht="18.649999999999999" hidden="1" customHeight="1" outlineLevel="1">
      <c r="A77" s="502" t="s">
        <v>178</v>
      </c>
      <c r="B77" s="83"/>
      <c r="C77" s="83"/>
    </row>
    <row r="78" spans="1:3" s="67" customFormat="1" ht="18.649999999999999" hidden="1" customHeight="1" outlineLevel="1">
      <c r="A78" s="502" t="s">
        <v>179</v>
      </c>
      <c r="B78" s="83"/>
      <c r="C78" s="83"/>
    </row>
    <row r="79" spans="1:3" s="67" customFormat="1" ht="18.649999999999999" hidden="1" customHeight="1" outlineLevel="1">
      <c r="A79" s="67" t="s">
        <v>180</v>
      </c>
      <c r="B79" s="83"/>
      <c r="C79" s="83"/>
    </row>
    <row r="80" spans="1:3" s="67" customFormat="1" hidden="1">
      <c r="A80" s="82"/>
      <c r="B80" s="83"/>
      <c r="C80" s="83"/>
    </row>
    <row r="81" spans="1:3" s="67" customFormat="1" hidden="1">
      <c r="A81" s="82"/>
      <c r="B81" s="83"/>
      <c r="C81" s="83"/>
    </row>
    <row r="82" spans="1:3" s="67" customFormat="1" hidden="1">
      <c r="A82" s="15" t="s">
        <v>35</v>
      </c>
      <c r="B82" s="83"/>
      <c r="C82" s="83"/>
    </row>
    <row r="83" spans="1:3" s="67" customFormat="1" hidden="1">
      <c r="A83" s="503"/>
      <c r="B83" s="83"/>
      <c r="C83" s="83"/>
    </row>
    <row r="84" spans="1:3" s="67" customFormat="1" hidden="1">
      <c r="A84" s="284" t="s">
        <v>75</v>
      </c>
      <c r="B84" s="83"/>
      <c r="C84" s="83"/>
    </row>
    <row r="85" spans="1:3" s="67" customFormat="1" hidden="1">
      <c r="B85" s="83"/>
      <c r="C85" s="83"/>
    </row>
    <row r="86" spans="1:3" s="67" customFormat="1" hidden="1">
      <c r="B86" s="83"/>
      <c r="C86" s="83"/>
    </row>
    <row r="87" spans="1:3" hidden="1"/>
    <row r="88" spans="1:3" hidden="1"/>
    <row r="89" spans="1:3" hidden="1"/>
    <row r="92" spans="1:3" ht="14.5" hidden="1">
      <c r="A92" s="236" t="s">
        <v>99</v>
      </c>
    </row>
    <row r="93" spans="1:3" ht="14" hidden="1">
      <c r="A93" s="237" t="s">
        <v>130</v>
      </c>
    </row>
    <row r="94" spans="1:3" hidden="1">
      <c r="A94" s="238" t="s">
        <v>34</v>
      </c>
    </row>
    <row r="95" spans="1:3" hidden="1">
      <c r="A95" s="239" t="s">
        <v>131</v>
      </c>
    </row>
    <row r="96" spans="1:3" hidden="1">
      <c r="A96" s="239" t="s">
        <v>132</v>
      </c>
    </row>
    <row r="97" spans="1:1" ht="13" hidden="1">
      <c r="A97" s="240" t="s">
        <v>133</v>
      </c>
    </row>
    <row r="98" spans="1:1" ht="13" hidden="1">
      <c r="A98" s="241" t="s">
        <v>134</v>
      </c>
    </row>
    <row r="99" spans="1:1" ht="14" hidden="1">
      <c r="A99" s="237" t="s">
        <v>135</v>
      </c>
    </row>
    <row r="100" spans="1:1" hidden="1"/>
    <row r="101" spans="1:1" hidden="1"/>
    <row r="102" spans="1:1" hidden="1"/>
    <row r="103" spans="1:1" hidden="1"/>
    <row r="104" spans="1:1" hidden="1"/>
    <row r="105" spans="1:1" hidden="1"/>
  </sheetData>
  <mergeCells count="33">
    <mergeCell ref="A31:BV31"/>
    <mergeCell ref="A3:BU3"/>
    <mergeCell ref="AV5:AY5"/>
    <mergeCell ref="AZ5:BC5"/>
    <mergeCell ref="BD5:BG5"/>
    <mergeCell ref="P5:S5"/>
    <mergeCell ref="L5:O5"/>
    <mergeCell ref="T5:W5"/>
    <mergeCell ref="AR5:AU5"/>
    <mergeCell ref="AN5:AQ5"/>
    <mergeCell ref="AJ5:AM5"/>
    <mergeCell ref="A5:A6"/>
    <mergeCell ref="B5:B6"/>
    <mergeCell ref="BT5:BV5"/>
    <mergeCell ref="X5:AA5"/>
    <mergeCell ref="AF5:AI5"/>
    <mergeCell ref="C5:C6"/>
    <mergeCell ref="A39:L39"/>
    <mergeCell ref="A29:BU29"/>
    <mergeCell ref="BP5:BS5"/>
    <mergeCell ref="BL5:BO5"/>
    <mergeCell ref="D5:G5"/>
    <mergeCell ref="H5:K5"/>
    <mergeCell ref="BH5:BK5"/>
    <mergeCell ref="A35:BV35"/>
    <mergeCell ref="A36:BV36"/>
    <mergeCell ref="A33:BV33"/>
    <mergeCell ref="A37:BV37"/>
    <mergeCell ref="A38:BV38"/>
    <mergeCell ref="A27:BV27"/>
    <mergeCell ref="AB5:AE5"/>
    <mergeCell ref="A28:BV28"/>
    <mergeCell ref="A32:BV32"/>
  </mergeCells>
  <hyperlinks>
    <hyperlink ref="A1" location="'1'!A1" display="'1'!A1"/>
  </hyperlinks>
  <printOptions horizontalCentered="1"/>
  <pageMargins left="0.11811023622047245" right="0.11811023622047245" top="0.15748031496062992" bottom="0.15748031496062992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>
    <pageSetUpPr fitToPage="1"/>
  </sheetPr>
  <dimension ref="A1:FF101"/>
  <sheetViews>
    <sheetView showGridLines="0" zoomScaleNormal="100" workbookViewId="0">
      <pane xSplit="3" ySplit="6" topLeftCell="D7" activePane="bottomRight" state="frozen"/>
      <selection activeCell="FD7" sqref="FD7"/>
      <selection pane="topRight" activeCell="FD7" sqref="FD7"/>
      <selection pane="bottomLeft" activeCell="FD7" sqref="FD7"/>
      <selection pane="bottomRight" activeCell="A36" sqref="A36:AR36"/>
    </sheetView>
  </sheetViews>
  <sheetFormatPr defaultColWidth="8.90625" defaultRowHeight="12.5" outlineLevelRow="1" outlineLevelCol="1"/>
  <cols>
    <col min="1" max="1" width="27.90625" style="84" customWidth="1"/>
    <col min="2" max="2" width="23.08984375" style="84" hidden="1" customWidth="1" outlineLevel="1"/>
    <col min="3" max="3" width="18" style="84" hidden="1" customWidth="1" outlineLevel="1"/>
    <col min="4" max="4" width="4.90625" style="84" hidden="1" customWidth="1" collapsed="1"/>
    <col min="5" max="8" width="4.90625" style="84" hidden="1" customWidth="1"/>
    <col min="9" max="15" width="5.453125" style="84" hidden="1" customWidth="1"/>
    <col min="16" max="19" width="6.08984375" style="84" hidden="1" customWidth="1"/>
    <col min="20" max="23" width="5.6328125" style="84" hidden="1" customWidth="1"/>
    <col min="24" max="33" width="5.6328125" style="84" customWidth="1"/>
    <col min="34" max="44" width="5.7265625" style="84" customWidth="1"/>
    <col min="45" max="70" width="8.90625" style="84"/>
    <col min="71" max="88" width="7.453125" style="84" customWidth="1"/>
    <col min="89" max="16384" width="8.90625" style="84"/>
  </cols>
  <sheetData>
    <row r="1" spans="1:162" ht="13">
      <c r="A1" s="9" t="str">
        <f>IF('1'!A1=1,"до змісту","tu title")</f>
        <v>tu title</v>
      </c>
      <c r="D1" s="57"/>
      <c r="E1" s="85"/>
      <c r="F1" s="57"/>
      <c r="G1" s="57"/>
      <c r="H1" s="57"/>
    </row>
    <row r="2" spans="1:162" ht="13">
      <c r="A2" s="142" t="str">
        <f>IF('1'!A1=1,"1.2 Обсяги приватних грошових переказів в Україну за основними країнами","1.2 Remittances in Ukraine by major countries")</f>
        <v>1.2 Remittances in Ukraine by major countries</v>
      </c>
      <c r="D2" s="12"/>
      <c r="E2" s="12"/>
      <c r="F2" s="59"/>
      <c r="G2" s="12"/>
      <c r="H2" s="12"/>
      <c r="I2" s="12"/>
      <c r="AD2" s="89"/>
    </row>
    <row r="3" spans="1:162" s="86" customFormat="1" ht="15.5" customHeight="1">
      <c r="A3" s="529" t="str">
        <f>IF('1'!A1=1,"за офіційними та неофіційними каналами надходження","by official and unofficial chennels")</f>
        <v>by official and unofficial chennels</v>
      </c>
      <c r="B3" s="529"/>
      <c r="C3" s="529"/>
      <c r="D3" s="529"/>
      <c r="E3" s="529"/>
      <c r="F3" s="529"/>
      <c r="G3" s="529"/>
      <c r="H3" s="529"/>
      <c r="I3" s="529"/>
      <c r="J3" s="529"/>
      <c r="K3" s="529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  <c r="AO3" s="529"/>
      <c r="AP3" s="529"/>
      <c r="AQ3" s="529"/>
    </row>
    <row r="4" spans="1:162" ht="23.4" customHeight="1">
      <c r="A4" s="189" t="str">
        <f>IF('1'!A1=1,"Млн.дол.США","USD millions")</f>
        <v>USD millions</v>
      </c>
      <c r="D4" s="12"/>
      <c r="E4" s="12"/>
      <c r="F4" s="59"/>
      <c r="G4" s="12"/>
      <c r="H4" s="12"/>
      <c r="I4" s="12"/>
    </row>
    <row r="5" spans="1:162" ht="15" customHeight="1">
      <c r="A5" s="414"/>
      <c r="B5" s="333"/>
      <c r="C5" s="334"/>
      <c r="D5" s="530">
        <v>2015</v>
      </c>
      <c r="E5" s="531"/>
      <c r="F5" s="531"/>
      <c r="G5" s="532"/>
      <c r="H5" s="531">
        <v>2016</v>
      </c>
      <c r="I5" s="531"/>
      <c r="J5" s="531"/>
      <c r="K5" s="531"/>
      <c r="L5" s="533">
        <v>2017</v>
      </c>
      <c r="M5" s="534"/>
      <c r="N5" s="534"/>
      <c r="O5" s="535"/>
      <c r="P5" s="534">
        <v>2018</v>
      </c>
      <c r="Q5" s="534"/>
      <c r="R5" s="534"/>
      <c r="S5" s="534"/>
      <c r="T5" s="533">
        <v>2019</v>
      </c>
      <c r="U5" s="534"/>
      <c r="V5" s="534"/>
      <c r="W5" s="535"/>
      <c r="X5" s="514">
        <v>2020</v>
      </c>
      <c r="Y5" s="514"/>
      <c r="Z5" s="514"/>
      <c r="AA5" s="514"/>
      <c r="AB5" s="513">
        <v>2021</v>
      </c>
      <c r="AC5" s="514"/>
      <c r="AD5" s="514"/>
      <c r="AE5" s="515"/>
      <c r="AF5" s="514" t="s">
        <v>165</v>
      </c>
      <c r="AG5" s="514"/>
      <c r="AH5" s="536">
        <v>2023</v>
      </c>
      <c r="AI5" s="537"/>
      <c r="AJ5" s="537"/>
      <c r="AK5" s="538"/>
      <c r="AL5" s="537">
        <v>2024</v>
      </c>
      <c r="AM5" s="537"/>
      <c r="AN5" s="537"/>
      <c r="AO5" s="537"/>
      <c r="AP5" s="533">
        <v>2025</v>
      </c>
      <c r="AQ5" s="534"/>
      <c r="AR5" s="535"/>
      <c r="DH5" s="211"/>
      <c r="DI5" s="212"/>
      <c r="DJ5" s="212"/>
      <c r="DK5" s="212"/>
      <c r="DL5" s="212"/>
      <c r="DM5" s="213"/>
      <c r="DN5" s="211"/>
      <c r="DO5" s="212"/>
      <c r="DP5" s="213"/>
    </row>
    <row r="6" spans="1:162" ht="20.399999999999999" customHeight="1">
      <c r="A6" s="506" t="str">
        <f>IF('1'!A1=1,B6,C6)</f>
        <v>Countries</v>
      </c>
      <c r="B6" s="335" t="s">
        <v>3</v>
      </c>
      <c r="C6" s="326" t="s">
        <v>14</v>
      </c>
      <c r="D6" s="419" t="s">
        <v>71</v>
      </c>
      <c r="E6" s="419" t="s">
        <v>72</v>
      </c>
      <c r="F6" s="419" t="s">
        <v>73</v>
      </c>
      <c r="G6" s="419" t="s">
        <v>74</v>
      </c>
      <c r="H6" s="193" t="s">
        <v>71</v>
      </c>
      <c r="I6" s="323" t="s">
        <v>72</v>
      </c>
      <c r="J6" s="323" t="s">
        <v>85</v>
      </c>
      <c r="K6" s="195" t="s">
        <v>74</v>
      </c>
      <c r="L6" s="419" t="s">
        <v>71</v>
      </c>
      <c r="M6" s="419" t="s">
        <v>72</v>
      </c>
      <c r="N6" s="419" t="s">
        <v>90</v>
      </c>
      <c r="O6" s="419" t="s">
        <v>74</v>
      </c>
      <c r="P6" s="232" t="s">
        <v>71</v>
      </c>
      <c r="Q6" s="324" t="s">
        <v>72</v>
      </c>
      <c r="R6" s="323" t="s">
        <v>90</v>
      </c>
      <c r="S6" s="195" t="s">
        <v>74</v>
      </c>
      <c r="T6" s="388" t="s">
        <v>71</v>
      </c>
      <c r="U6" s="388" t="s">
        <v>72</v>
      </c>
      <c r="V6" s="419" t="s">
        <v>90</v>
      </c>
      <c r="W6" s="419" t="s">
        <v>74</v>
      </c>
      <c r="X6" s="294" t="s">
        <v>71</v>
      </c>
      <c r="Y6" s="294" t="s">
        <v>72</v>
      </c>
      <c r="Z6" s="505" t="s">
        <v>90</v>
      </c>
      <c r="AA6" s="505" t="s">
        <v>74</v>
      </c>
      <c r="AB6" s="294" t="s">
        <v>71</v>
      </c>
      <c r="AC6" s="294" t="s">
        <v>72</v>
      </c>
      <c r="AD6" s="294" t="s">
        <v>90</v>
      </c>
      <c r="AE6" s="294" t="s">
        <v>74</v>
      </c>
      <c r="AF6" s="504" t="s">
        <v>90</v>
      </c>
      <c r="AG6" s="505" t="s">
        <v>74</v>
      </c>
      <c r="AH6" s="294" t="s">
        <v>71</v>
      </c>
      <c r="AI6" s="294" t="s">
        <v>72</v>
      </c>
      <c r="AJ6" s="504" t="s">
        <v>90</v>
      </c>
      <c r="AK6" s="294" t="s">
        <v>74</v>
      </c>
      <c r="AL6" s="504" t="s">
        <v>71</v>
      </c>
      <c r="AM6" s="294" t="s">
        <v>72</v>
      </c>
      <c r="AN6" s="504" t="s">
        <v>90</v>
      </c>
      <c r="AO6" s="505" t="s">
        <v>74</v>
      </c>
      <c r="AP6" s="294" t="s">
        <v>71</v>
      </c>
      <c r="AQ6" s="294" t="s">
        <v>72</v>
      </c>
      <c r="AR6" s="504" t="s">
        <v>90</v>
      </c>
      <c r="DH6" s="98"/>
      <c r="DI6" s="96"/>
      <c r="DJ6" s="96"/>
      <c r="DK6" s="96"/>
      <c r="DL6" s="96"/>
      <c r="DM6" s="97"/>
      <c r="DN6" s="98"/>
      <c r="DO6" s="96"/>
      <c r="DP6" s="97"/>
    </row>
    <row r="7" spans="1:162" ht="18" customHeight="1">
      <c r="A7" s="415" t="str">
        <f>IF('1'!$A$1=1,B7,C7)</f>
        <v>Receipts</v>
      </c>
      <c r="B7" s="87" t="s">
        <v>36</v>
      </c>
      <c r="C7" s="88" t="s">
        <v>68</v>
      </c>
      <c r="D7" s="23">
        <v>1482</v>
      </c>
      <c r="E7" s="24">
        <v>1769</v>
      </c>
      <c r="F7" s="24">
        <v>1840</v>
      </c>
      <c r="G7" s="25">
        <v>1868</v>
      </c>
      <c r="H7" s="175">
        <v>1572</v>
      </c>
      <c r="I7" s="336">
        <v>1885</v>
      </c>
      <c r="J7" s="336">
        <v>2053</v>
      </c>
      <c r="K7" s="422">
        <v>2025</v>
      </c>
      <c r="L7" s="23">
        <v>1925</v>
      </c>
      <c r="M7" s="24">
        <v>2262</v>
      </c>
      <c r="N7" s="24">
        <v>2466</v>
      </c>
      <c r="O7" s="25">
        <f>'1.1 '!AQ7</f>
        <v>2611</v>
      </c>
      <c r="P7" s="24">
        <f>'1.1 '!AR7</f>
        <v>2571</v>
      </c>
      <c r="Q7" s="24">
        <f>'1.1 '!AS7</f>
        <v>2714</v>
      </c>
      <c r="R7" s="24">
        <f>'1.1 '!AT7</f>
        <v>2865</v>
      </c>
      <c r="S7" s="24">
        <f>'1.1 '!AU7</f>
        <v>2961</v>
      </c>
      <c r="T7" s="188">
        <f>'1.1 '!AV7</f>
        <v>2678</v>
      </c>
      <c r="U7" s="192">
        <f>'1.1 '!AW7</f>
        <v>2898</v>
      </c>
      <c r="V7" s="192">
        <f>'1.1 '!AX7</f>
        <v>3125</v>
      </c>
      <c r="W7" s="420">
        <f>'1.1 '!AY7</f>
        <v>3220</v>
      </c>
      <c r="X7" s="187">
        <f>'1.1 '!AZ7</f>
        <v>2866</v>
      </c>
      <c r="Y7" s="187">
        <f>'1.1 '!BA7</f>
        <v>2693</v>
      </c>
      <c r="Z7" s="187">
        <f>'1.1 '!BB7</f>
        <v>3077</v>
      </c>
      <c r="AA7" s="187">
        <f>'1.1 '!BC7</f>
        <v>3344</v>
      </c>
      <c r="AB7" s="479">
        <f>'1.1 '!BD7</f>
        <v>3370</v>
      </c>
      <c r="AC7" s="187">
        <f>'1.1 '!BE7</f>
        <v>3522</v>
      </c>
      <c r="AD7" s="187">
        <f>'1.1 '!BF7</f>
        <v>3456</v>
      </c>
      <c r="AE7" s="480">
        <f>'1.1 '!BG7</f>
        <v>3671</v>
      </c>
      <c r="AF7" s="187">
        <f>'1.1 '!BJ7</f>
        <v>3052</v>
      </c>
      <c r="AG7" s="187">
        <f>'1.1 '!BK7</f>
        <v>3079</v>
      </c>
      <c r="AH7" s="479">
        <f>'1.1 '!BL7</f>
        <v>2880</v>
      </c>
      <c r="AI7" s="187">
        <f>'1.1 '!BM7</f>
        <v>2817</v>
      </c>
      <c r="AJ7" s="187">
        <f>'1.1 '!BN7</f>
        <v>2805</v>
      </c>
      <c r="AK7" s="480">
        <f>'1.1 '!BO7</f>
        <v>2790</v>
      </c>
      <c r="AL7" s="187">
        <f>'1.1 '!BP7</f>
        <v>2528</v>
      </c>
      <c r="AM7" s="187">
        <f>'1.1 '!BQ7</f>
        <v>2388</v>
      </c>
      <c r="AN7" s="187">
        <f>'1.1 '!BR7</f>
        <v>2294</v>
      </c>
      <c r="AO7" s="187">
        <f>'1.1 '!BS7</f>
        <v>2205</v>
      </c>
      <c r="AP7" s="479">
        <f>'1.1 '!BT7</f>
        <v>1947</v>
      </c>
      <c r="AQ7" s="187">
        <f>'1.1 '!BU7</f>
        <v>1976</v>
      </c>
      <c r="AR7" s="480">
        <f>'1.1 '!BV7</f>
        <v>2055</v>
      </c>
      <c r="BS7" s="209"/>
      <c r="BT7" s="209"/>
      <c r="BU7" s="209"/>
      <c r="BV7" s="209"/>
      <c r="BW7" s="209"/>
      <c r="BX7" s="209"/>
      <c r="BY7" s="209"/>
      <c r="BZ7" s="209"/>
      <c r="CA7" s="209"/>
      <c r="CB7" s="209"/>
      <c r="CC7" s="209"/>
      <c r="CD7" s="209"/>
      <c r="CE7" s="209"/>
      <c r="CF7" s="209"/>
      <c r="CG7" s="209"/>
      <c r="CH7" s="209"/>
      <c r="CI7" s="209"/>
      <c r="CJ7" s="209"/>
      <c r="DH7" s="214"/>
      <c r="DI7" s="215"/>
      <c r="DJ7" s="215"/>
      <c r="DK7" s="215"/>
      <c r="DL7" s="215"/>
      <c r="DM7" s="216"/>
      <c r="DN7" s="214"/>
      <c r="DO7" s="215"/>
      <c r="DP7" s="216"/>
      <c r="FD7" s="398"/>
      <c r="FE7" s="399"/>
      <c r="FF7" s="400"/>
    </row>
    <row r="8" spans="1:162" ht="15.65" customHeight="1">
      <c r="A8" s="416" t="str">
        <f>IF('1'!$A$1=1,B8,C8)</f>
        <v>including:</v>
      </c>
      <c r="B8" s="91" t="s">
        <v>34</v>
      </c>
      <c r="C8" s="92" t="s">
        <v>54</v>
      </c>
      <c r="D8" s="93"/>
      <c r="E8" s="94"/>
      <c r="F8" s="58"/>
      <c r="G8" s="155"/>
      <c r="H8" s="174"/>
      <c r="I8" s="95"/>
      <c r="J8" s="96"/>
      <c r="K8" s="96"/>
      <c r="L8" s="98"/>
      <c r="M8" s="96"/>
      <c r="N8" s="96"/>
      <c r="O8" s="172"/>
      <c r="P8" s="96"/>
      <c r="Q8" s="102"/>
      <c r="R8" s="102"/>
      <c r="S8" s="102"/>
      <c r="T8" s="176"/>
      <c r="U8" s="102"/>
      <c r="V8" s="187"/>
      <c r="W8" s="99"/>
      <c r="X8" s="187"/>
      <c r="Y8" s="187"/>
      <c r="Z8" s="187"/>
      <c r="AA8" s="187"/>
      <c r="AB8" s="176"/>
      <c r="AC8" s="102"/>
      <c r="AD8" s="102"/>
      <c r="AE8" s="99"/>
      <c r="AF8" s="96"/>
      <c r="AG8" s="96"/>
      <c r="AH8" s="98"/>
      <c r="AI8" s="96"/>
      <c r="AJ8" s="96"/>
      <c r="AK8" s="97"/>
      <c r="AL8" s="96"/>
      <c r="AM8" s="96"/>
      <c r="AN8" s="96"/>
      <c r="AO8" s="96"/>
      <c r="AP8" s="98"/>
      <c r="AQ8" s="102"/>
      <c r="AR8" s="99"/>
      <c r="BS8" s="211"/>
      <c r="BT8" s="212"/>
      <c r="BU8" s="213"/>
      <c r="BV8" s="211"/>
      <c r="BW8" s="212"/>
      <c r="BX8" s="213"/>
      <c r="BY8" s="211"/>
      <c r="BZ8" s="212"/>
      <c r="CA8" s="213"/>
      <c r="CB8" s="211"/>
      <c r="CC8" s="212"/>
      <c r="CD8" s="213"/>
      <c r="CE8" s="211"/>
      <c r="CF8" s="212"/>
      <c r="CG8" s="213"/>
      <c r="CH8" s="211"/>
      <c r="CI8" s="212"/>
      <c r="CJ8" s="213"/>
      <c r="FD8" s="211"/>
      <c r="FE8" s="212"/>
      <c r="FF8" s="213"/>
    </row>
    <row r="9" spans="1:162">
      <c r="A9" s="416" t="str">
        <f>IF('1'!$A$1=1,B9,C9)</f>
        <v>Poland</v>
      </c>
      <c r="B9" s="100" t="s">
        <v>5</v>
      </c>
      <c r="C9" s="101" t="s">
        <v>17</v>
      </c>
      <c r="D9" s="90">
        <v>268</v>
      </c>
      <c r="E9" s="13">
        <v>336</v>
      </c>
      <c r="F9" s="13">
        <v>381</v>
      </c>
      <c r="G9" s="173">
        <v>344</v>
      </c>
      <c r="H9" s="13">
        <v>350</v>
      </c>
      <c r="I9" s="102">
        <v>508</v>
      </c>
      <c r="J9" s="102">
        <v>572</v>
      </c>
      <c r="K9" s="102">
        <v>561</v>
      </c>
      <c r="L9" s="176">
        <v>597</v>
      </c>
      <c r="M9" s="102">
        <v>782</v>
      </c>
      <c r="N9" s="102">
        <v>879</v>
      </c>
      <c r="O9" s="173">
        <v>858</v>
      </c>
      <c r="P9" s="102">
        <v>827</v>
      </c>
      <c r="Q9" s="102">
        <v>837</v>
      </c>
      <c r="R9" s="102">
        <v>1015</v>
      </c>
      <c r="S9" s="102">
        <v>970</v>
      </c>
      <c r="T9" s="90">
        <v>847</v>
      </c>
      <c r="U9" s="102">
        <v>900</v>
      </c>
      <c r="V9" s="102">
        <v>937</v>
      </c>
      <c r="W9" s="99">
        <v>874</v>
      </c>
      <c r="X9" s="102">
        <v>774</v>
      </c>
      <c r="Y9" s="102">
        <v>722</v>
      </c>
      <c r="Z9" s="102">
        <v>805</v>
      </c>
      <c r="AA9" s="102">
        <v>999</v>
      </c>
      <c r="AB9" s="90">
        <v>1256</v>
      </c>
      <c r="AC9" s="13">
        <v>1217</v>
      </c>
      <c r="AD9" s="13">
        <v>1062</v>
      </c>
      <c r="AE9" s="173">
        <v>1112</v>
      </c>
      <c r="AF9" s="421">
        <v>1001</v>
      </c>
      <c r="AG9" s="96">
        <v>975</v>
      </c>
      <c r="AH9" s="98">
        <v>1080</v>
      </c>
      <c r="AI9" s="96">
        <v>1065</v>
      </c>
      <c r="AJ9" s="96">
        <v>1060</v>
      </c>
      <c r="AK9" s="97">
        <v>958</v>
      </c>
      <c r="AL9" s="96">
        <v>920</v>
      </c>
      <c r="AM9" s="96">
        <v>843</v>
      </c>
      <c r="AN9" s="96">
        <v>793</v>
      </c>
      <c r="AO9" s="96">
        <v>687</v>
      </c>
      <c r="AP9" s="98">
        <v>653</v>
      </c>
      <c r="AQ9" s="102">
        <v>573</v>
      </c>
      <c r="AR9" s="99">
        <v>607</v>
      </c>
      <c r="BS9" s="98"/>
      <c r="BT9" s="96"/>
      <c r="BU9" s="97"/>
      <c r="BV9" s="98"/>
      <c r="BW9" s="96"/>
      <c r="BX9" s="97"/>
      <c r="BY9" s="98"/>
      <c r="BZ9" s="96"/>
      <c r="CA9" s="97"/>
      <c r="CB9" s="98"/>
      <c r="CC9" s="96"/>
      <c r="CD9" s="97"/>
      <c r="CE9" s="98"/>
      <c r="CF9" s="96"/>
      <c r="CG9" s="97"/>
      <c r="CH9" s="98"/>
      <c r="CI9" s="96"/>
      <c r="CJ9" s="97"/>
      <c r="FD9" s="98"/>
      <c r="FE9" s="96"/>
      <c r="FF9" s="97"/>
    </row>
    <row r="10" spans="1:162">
      <c r="A10" s="416" t="str">
        <f>IF('1'!$A$1=1,B10,C10)</f>
        <v>United  States</v>
      </c>
      <c r="B10" s="100" t="s">
        <v>37</v>
      </c>
      <c r="C10" s="103" t="s">
        <v>113</v>
      </c>
      <c r="D10" s="90">
        <v>114</v>
      </c>
      <c r="E10" s="13">
        <v>126</v>
      </c>
      <c r="F10" s="13">
        <v>132</v>
      </c>
      <c r="G10" s="173">
        <v>144</v>
      </c>
      <c r="H10" s="13">
        <v>129</v>
      </c>
      <c r="I10" s="102">
        <v>142</v>
      </c>
      <c r="J10" s="102">
        <v>150</v>
      </c>
      <c r="K10" s="102">
        <v>155</v>
      </c>
      <c r="L10" s="176">
        <v>148</v>
      </c>
      <c r="M10" s="102">
        <v>164</v>
      </c>
      <c r="N10" s="102">
        <v>177</v>
      </c>
      <c r="O10" s="173">
        <v>190</v>
      </c>
      <c r="P10" s="102">
        <v>192</v>
      </c>
      <c r="Q10" s="102">
        <v>213</v>
      </c>
      <c r="R10" s="102">
        <v>226</v>
      </c>
      <c r="S10" s="102">
        <v>239</v>
      </c>
      <c r="T10" s="176">
        <v>217</v>
      </c>
      <c r="U10" s="102">
        <v>241</v>
      </c>
      <c r="V10" s="102">
        <v>256</v>
      </c>
      <c r="W10" s="99">
        <v>270</v>
      </c>
      <c r="X10" s="102">
        <v>262</v>
      </c>
      <c r="Y10" s="102">
        <v>277</v>
      </c>
      <c r="Z10" s="102">
        <v>331</v>
      </c>
      <c r="AA10" s="102">
        <v>350</v>
      </c>
      <c r="AB10" s="176">
        <v>321</v>
      </c>
      <c r="AC10" s="102">
        <v>373</v>
      </c>
      <c r="AD10" s="102">
        <v>383</v>
      </c>
      <c r="AE10" s="99">
        <v>414</v>
      </c>
      <c r="AF10" s="421">
        <v>334</v>
      </c>
      <c r="AG10" s="96">
        <v>348</v>
      </c>
      <c r="AH10" s="98">
        <v>300</v>
      </c>
      <c r="AI10" s="96">
        <v>315</v>
      </c>
      <c r="AJ10" s="96">
        <v>295</v>
      </c>
      <c r="AK10" s="97">
        <v>311</v>
      </c>
      <c r="AL10" s="96">
        <v>272</v>
      </c>
      <c r="AM10" s="96">
        <v>284</v>
      </c>
      <c r="AN10" s="96">
        <v>281</v>
      </c>
      <c r="AO10" s="96">
        <v>296</v>
      </c>
      <c r="AP10" s="98">
        <v>257</v>
      </c>
      <c r="AQ10" s="102">
        <v>281</v>
      </c>
      <c r="AR10" s="99">
        <v>281</v>
      </c>
      <c r="BS10" s="98"/>
      <c r="BT10" s="96"/>
      <c r="BU10" s="97"/>
      <c r="BV10" s="98"/>
      <c r="BW10" s="96"/>
      <c r="BX10" s="97"/>
      <c r="BY10" s="98"/>
      <c r="BZ10" s="96"/>
      <c r="CA10" s="97"/>
      <c r="CB10" s="98"/>
      <c r="CC10" s="96"/>
      <c r="CD10" s="97"/>
      <c r="CE10" s="98"/>
      <c r="CF10" s="96"/>
      <c r="CG10" s="97"/>
      <c r="CH10" s="98"/>
      <c r="CI10" s="96"/>
      <c r="CJ10" s="97"/>
      <c r="FD10" s="98"/>
      <c r="FE10" s="96"/>
      <c r="FF10" s="97"/>
    </row>
    <row r="11" spans="1:162">
      <c r="A11" s="416" t="str">
        <f>IF('1'!$A$1=1,B11,C11)</f>
        <v>United Kingdom</v>
      </c>
      <c r="B11" s="100" t="s">
        <v>10</v>
      </c>
      <c r="C11" s="101" t="s">
        <v>24</v>
      </c>
      <c r="D11" s="90">
        <v>55</v>
      </c>
      <c r="E11" s="13">
        <v>57</v>
      </c>
      <c r="F11" s="13">
        <v>65</v>
      </c>
      <c r="G11" s="173">
        <v>68</v>
      </c>
      <c r="H11" s="13">
        <v>60</v>
      </c>
      <c r="I11" s="102">
        <v>64</v>
      </c>
      <c r="J11" s="102">
        <v>64</v>
      </c>
      <c r="K11" s="102">
        <v>71</v>
      </c>
      <c r="L11" s="176">
        <v>66</v>
      </c>
      <c r="M11" s="102">
        <v>75</v>
      </c>
      <c r="N11" s="102">
        <v>87</v>
      </c>
      <c r="O11" s="173">
        <v>82</v>
      </c>
      <c r="P11" s="102">
        <v>86</v>
      </c>
      <c r="Q11" s="102">
        <v>91</v>
      </c>
      <c r="R11" s="102">
        <v>101</v>
      </c>
      <c r="S11" s="102">
        <v>116</v>
      </c>
      <c r="T11" s="176">
        <v>124</v>
      </c>
      <c r="U11" s="102">
        <v>142</v>
      </c>
      <c r="V11" s="102">
        <v>159</v>
      </c>
      <c r="W11" s="99">
        <v>176</v>
      </c>
      <c r="X11" s="102">
        <v>196</v>
      </c>
      <c r="Y11" s="102">
        <v>252</v>
      </c>
      <c r="Z11" s="102">
        <v>270</v>
      </c>
      <c r="AA11" s="102">
        <v>295</v>
      </c>
      <c r="AB11" s="176">
        <v>252</v>
      </c>
      <c r="AC11" s="102">
        <v>268</v>
      </c>
      <c r="AD11" s="102">
        <v>235</v>
      </c>
      <c r="AE11" s="99">
        <v>233</v>
      </c>
      <c r="AF11" s="96">
        <v>271</v>
      </c>
      <c r="AG11" s="96">
        <v>186</v>
      </c>
      <c r="AH11" s="98">
        <v>172</v>
      </c>
      <c r="AI11" s="96">
        <v>181</v>
      </c>
      <c r="AJ11" s="96">
        <v>200</v>
      </c>
      <c r="AK11" s="97">
        <v>253</v>
      </c>
      <c r="AL11" s="96">
        <v>214</v>
      </c>
      <c r="AM11" s="96">
        <v>223</v>
      </c>
      <c r="AN11" s="96">
        <v>226</v>
      </c>
      <c r="AO11" s="96">
        <v>166</v>
      </c>
      <c r="AP11" s="98">
        <v>146</v>
      </c>
      <c r="AQ11" s="102">
        <v>179</v>
      </c>
      <c r="AR11" s="99">
        <v>221</v>
      </c>
      <c r="BS11" s="98"/>
      <c r="BT11" s="96"/>
      <c r="BU11" s="97"/>
      <c r="BV11" s="98"/>
      <c r="BW11" s="96"/>
      <c r="BX11" s="97"/>
      <c r="BY11" s="98"/>
      <c r="BZ11" s="96"/>
      <c r="CA11" s="97"/>
      <c r="CB11" s="98"/>
      <c r="CC11" s="96"/>
      <c r="CD11" s="97"/>
      <c r="CE11" s="98"/>
      <c r="CF11" s="96"/>
      <c r="CG11" s="97"/>
      <c r="CH11" s="98"/>
      <c r="CI11" s="96"/>
      <c r="CJ11" s="97"/>
      <c r="FD11" s="98"/>
      <c r="FE11" s="96"/>
      <c r="FF11" s="97"/>
    </row>
    <row r="12" spans="1:162">
      <c r="A12" s="416" t="str">
        <f>IF('1'!$A$1=1,B12,C12)</f>
        <v>Germany</v>
      </c>
      <c r="B12" s="100" t="s">
        <v>153</v>
      </c>
      <c r="C12" s="101" t="s">
        <v>15</v>
      </c>
      <c r="D12" s="90">
        <v>63</v>
      </c>
      <c r="E12" s="13">
        <v>68</v>
      </c>
      <c r="F12" s="13">
        <v>66</v>
      </c>
      <c r="G12" s="173">
        <v>73</v>
      </c>
      <c r="H12" s="13">
        <v>69</v>
      </c>
      <c r="I12" s="102">
        <v>73</v>
      </c>
      <c r="J12" s="102">
        <v>74</v>
      </c>
      <c r="K12" s="102">
        <v>75</v>
      </c>
      <c r="L12" s="176">
        <v>72</v>
      </c>
      <c r="M12" s="102">
        <v>78</v>
      </c>
      <c r="N12" s="102">
        <v>81</v>
      </c>
      <c r="O12" s="173">
        <v>87</v>
      </c>
      <c r="P12" s="102">
        <v>102</v>
      </c>
      <c r="Q12" s="102">
        <v>104</v>
      </c>
      <c r="R12" s="102">
        <v>110</v>
      </c>
      <c r="S12" s="102">
        <v>110</v>
      </c>
      <c r="T12" s="176">
        <v>108</v>
      </c>
      <c r="U12" s="102">
        <v>112</v>
      </c>
      <c r="V12" s="102">
        <v>118</v>
      </c>
      <c r="W12" s="99">
        <v>124</v>
      </c>
      <c r="X12" s="102">
        <v>117</v>
      </c>
      <c r="Y12" s="102">
        <v>120</v>
      </c>
      <c r="Z12" s="102">
        <v>136</v>
      </c>
      <c r="AA12" s="102">
        <v>140</v>
      </c>
      <c r="AB12" s="295">
        <v>137</v>
      </c>
      <c r="AC12" s="296">
        <v>156</v>
      </c>
      <c r="AD12" s="296">
        <v>149</v>
      </c>
      <c r="AE12" s="99">
        <v>166</v>
      </c>
      <c r="AF12" s="421">
        <v>191</v>
      </c>
      <c r="AG12" s="96">
        <v>198</v>
      </c>
      <c r="AH12" s="98">
        <v>186</v>
      </c>
      <c r="AI12" s="96">
        <v>193</v>
      </c>
      <c r="AJ12" s="96">
        <v>180</v>
      </c>
      <c r="AK12" s="97">
        <v>169</v>
      </c>
      <c r="AL12" s="96">
        <v>155</v>
      </c>
      <c r="AM12" s="96">
        <v>156</v>
      </c>
      <c r="AN12" s="96">
        <v>159</v>
      </c>
      <c r="AO12" s="96">
        <v>158</v>
      </c>
      <c r="AP12" s="98">
        <v>149</v>
      </c>
      <c r="AQ12" s="102">
        <v>159</v>
      </c>
      <c r="AR12" s="99">
        <v>159</v>
      </c>
      <c r="BS12" s="98"/>
      <c r="BT12" s="96"/>
      <c r="BU12" s="97"/>
      <c r="BV12" s="98"/>
      <c r="BW12" s="96"/>
      <c r="BX12" s="97"/>
      <c r="BY12" s="98"/>
      <c r="BZ12" s="96"/>
      <c r="CA12" s="97"/>
      <c r="CB12" s="98"/>
      <c r="CC12" s="96"/>
      <c r="CD12" s="97"/>
      <c r="CE12" s="98"/>
      <c r="CF12" s="96"/>
      <c r="CG12" s="97"/>
      <c r="CH12" s="98"/>
      <c r="CI12" s="96"/>
      <c r="CJ12" s="97"/>
      <c r="FD12" s="98"/>
      <c r="FE12" s="96"/>
      <c r="FF12" s="97"/>
    </row>
    <row r="13" spans="1:162">
      <c r="A13" s="416" t="str">
        <f>IF('1'!$A$1=1,B13,C13)</f>
        <v>Czech Republic</v>
      </c>
      <c r="B13" s="100" t="s">
        <v>9</v>
      </c>
      <c r="C13" s="104" t="s">
        <v>23</v>
      </c>
      <c r="D13" s="90">
        <v>59</v>
      </c>
      <c r="E13" s="13">
        <v>77</v>
      </c>
      <c r="F13" s="13">
        <v>88</v>
      </c>
      <c r="G13" s="173">
        <v>90</v>
      </c>
      <c r="H13" s="13">
        <v>82</v>
      </c>
      <c r="I13" s="102">
        <v>101</v>
      </c>
      <c r="J13" s="102">
        <v>113</v>
      </c>
      <c r="K13" s="102">
        <v>81</v>
      </c>
      <c r="L13" s="176">
        <v>66</v>
      </c>
      <c r="M13" s="102">
        <v>71</v>
      </c>
      <c r="N13" s="102">
        <v>130</v>
      </c>
      <c r="O13" s="173">
        <v>167</v>
      </c>
      <c r="P13" s="102">
        <v>171</v>
      </c>
      <c r="Q13" s="102">
        <v>210</v>
      </c>
      <c r="R13" s="102">
        <v>217</v>
      </c>
      <c r="S13" s="102">
        <v>248</v>
      </c>
      <c r="T13" s="176">
        <v>237</v>
      </c>
      <c r="U13" s="102">
        <v>268</v>
      </c>
      <c r="V13" s="102">
        <v>295</v>
      </c>
      <c r="W13" s="99">
        <v>313</v>
      </c>
      <c r="X13" s="102">
        <v>261</v>
      </c>
      <c r="Y13" s="102">
        <v>165</v>
      </c>
      <c r="Z13" s="102">
        <v>214</v>
      </c>
      <c r="AA13" s="102">
        <v>194</v>
      </c>
      <c r="AB13" s="295">
        <v>189</v>
      </c>
      <c r="AC13" s="296">
        <v>211</v>
      </c>
      <c r="AD13" s="296">
        <v>230</v>
      </c>
      <c r="AE13" s="99">
        <v>247</v>
      </c>
      <c r="AF13" s="421">
        <v>307</v>
      </c>
      <c r="AG13" s="96">
        <v>326</v>
      </c>
      <c r="AH13" s="98">
        <v>323</v>
      </c>
      <c r="AI13" s="96">
        <v>231</v>
      </c>
      <c r="AJ13" s="96">
        <v>227</v>
      </c>
      <c r="AK13" s="97">
        <v>201</v>
      </c>
      <c r="AL13" s="96">
        <v>194</v>
      </c>
      <c r="AM13" s="96">
        <v>182</v>
      </c>
      <c r="AN13" s="96">
        <v>176</v>
      </c>
      <c r="AO13" s="96">
        <v>152</v>
      </c>
      <c r="AP13" s="98">
        <v>129</v>
      </c>
      <c r="AQ13" s="102">
        <v>128</v>
      </c>
      <c r="AR13" s="99">
        <v>144</v>
      </c>
      <c r="BS13" s="98"/>
      <c r="BT13" s="96"/>
      <c r="BU13" s="97"/>
      <c r="BV13" s="98"/>
      <c r="BW13" s="96"/>
      <c r="BX13" s="97"/>
      <c r="BY13" s="98"/>
      <c r="BZ13" s="96"/>
      <c r="CA13" s="97"/>
      <c r="CB13" s="98"/>
      <c r="CC13" s="96"/>
      <c r="CD13" s="97"/>
      <c r="CE13" s="98"/>
      <c r="CF13" s="96"/>
      <c r="CG13" s="97"/>
      <c r="CH13" s="98"/>
      <c r="CI13" s="96"/>
      <c r="CJ13" s="97"/>
      <c r="FD13" s="98"/>
      <c r="FE13" s="96"/>
      <c r="FF13" s="97"/>
    </row>
    <row r="14" spans="1:162">
      <c r="A14" s="416" t="str">
        <f>IF('1'!$A$1=1,B14,C14)</f>
        <v>Italy</v>
      </c>
      <c r="B14" s="100" t="s">
        <v>39</v>
      </c>
      <c r="C14" s="104" t="s">
        <v>18</v>
      </c>
      <c r="D14" s="90">
        <v>75</v>
      </c>
      <c r="E14" s="13">
        <v>83</v>
      </c>
      <c r="F14" s="13">
        <v>92</v>
      </c>
      <c r="G14" s="173">
        <v>100</v>
      </c>
      <c r="H14" s="13">
        <v>95</v>
      </c>
      <c r="I14" s="102">
        <v>105</v>
      </c>
      <c r="J14" s="102">
        <v>105</v>
      </c>
      <c r="K14" s="102">
        <v>107</v>
      </c>
      <c r="L14" s="176">
        <v>103</v>
      </c>
      <c r="M14" s="102">
        <v>106</v>
      </c>
      <c r="N14" s="102">
        <v>118</v>
      </c>
      <c r="O14" s="173">
        <v>121</v>
      </c>
      <c r="P14" s="102">
        <v>122</v>
      </c>
      <c r="Q14" s="102">
        <v>125</v>
      </c>
      <c r="R14" s="102">
        <v>119</v>
      </c>
      <c r="S14" s="102">
        <v>126</v>
      </c>
      <c r="T14" s="176">
        <v>121</v>
      </c>
      <c r="U14" s="102">
        <v>123</v>
      </c>
      <c r="V14" s="102">
        <v>121</v>
      </c>
      <c r="W14" s="99">
        <v>133</v>
      </c>
      <c r="X14" s="102">
        <v>121</v>
      </c>
      <c r="Y14" s="102">
        <v>121</v>
      </c>
      <c r="Z14" s="102">
        <v>114</v>
      </c>
      <c r="AA14" s="102">
        <v>119</v>
      </c>
      <c r="AB14" s="295">
        <v>112</v>
      </c>
      <c r="AC14" s="296">
        <v>117</v>
      </c>
      <c r="AD14" s="296">
        <v>125</v>
      </c>
      <c r="AE14" s="99">
        <v>136</v>
      </c>
      <c r="AF14" s="421">
        <v>186</v>
      </c>
      <c r="AG14" s="96">
        <v>210</v>
      </c>
      <c r="AH14" s="98">
        <v>76</v>
      </c>
      <c r="AI14" s="96">
        <v>80</v>
      </c>
      <c r="AJ14" s="96">
        <v>79</v>
      </c>
      <c r="AK14" s="97">
        <v>80</v>
      </c>
      <c r="AL14" s="96">
        <v>85</v>
      </c>
      <c r="AM14" s="96">
        <v>81</v>
      </c>
      <c r="AN14" s="96">
        <v>78</v>
      </c>
      <c r="AO14" s="96">
        <v>78</v>
      </c>
      <c r="AP14" s="98">
        <v>79</v>
      </c>
      <c r="AQ14" s="102">
        <v>83</v>
      </c>
      <c r="AR14" s="99">
        <v>78</v>
      </c>
      <c r="BS14" s="98"/>
      <c r="BT14" s="96"/>
      <c r="BU14" s="97"/>
      <c r="BV14" s="98"/>
      <c r="BW14" s="96"/>
      <c r="BX14" s="97"/>
      <c r="BY14" s="98"/>
      <c r="BZ14" s="96"/>
      <c r="CA14" s="97"/>
      <c r="CB14" s="98"/>
      <c r="CC14" s="96"/>
      <c r="CD14" s="97"/>
      <c r="CE14" s="98"/>
      <c r="CF14" s="96"/>
      <c r="CG14" s="97"/>
      <c r="CH14" s="98"/>
      <c r="CI14" s="96"/>
      <c r="CJ14" s="97"/>
      <c r="FD14" s="98"/>
      <c r="FE14" s="96"/>
      <c r="FF14" s="97"/>
    </row>
    <row r="15" spans="1:162">
      <c r="A15" s="416" t="str">
        <f>IF('1'!$A$1=1,B15,C15)</f>
        <v>Israel</v>
      </c>
      <c r="B15" s="100" t="s">
        <v>124</v>
      </c>
      <c r="C15" s="101" t="s">
        <v>59</v>
      </c>
      <c r="D15" s="90">
        <v>21</v>
      </c>
      <c r="E15" s="13">
        <v>25</v>
      </c>
      <c r="F15" s="13">
        <v>27</v>
      </c>
      <c r="G15" s="173">
        <v>35</v>
      </c>
      <c r="H15" s="13">
        <v>33</v>
      </c>
      <c r="I15" s="102">
        <v>41</v>
      </c>
      <c r="J15" s="102">
        <v>48</v>
      </c>
      <c r="K15" s="102">
        <v>49</v>
      </c>
      <c r="L15" s="176">
        <v>57</v>
      </c>
      <c r="M15" s="102">
        <v>63</v>
      </c>
      <c r="N15" s="102">
        <v>75</v>
      </c>
      <c r="O15" s="173">
        <v>85</v>
      </c>
      <c r="P15" s="102">
        <v>86</v>
      </c>
      <c r="Q15" s="102">
        <v>84</v>
      </c>
      <c r="R15" s="102">
        <v>83</v>
      </c>
      <c r="S15" s="102">
        <v>84</v>
      </c>
      <c r="T15" s="176">
        <v>87</v>
      </c>
      <c r="U15" s="102">
        <v>87</v>
      </c>
      <c r="V15" s="102">
        <v>88</v>
      </c>
      <c r="W15" s="99">
        <v>89</v>
      </c>
      <c r="X15" s="102">
        <v>84</v>
      </c>
      <c r="Y15" s="102">
        <v>73</v>
      </c>
      <c r="Z15" s="102">
        <v>98</v>
      </c>
      <c r="AA15" s="102">
        <v>106</v>
      </c>
      <c r="AB15" s="176">
        <v>97</v>
      </c>
      <c r="AC15" s="102">
        <v>106</v>
      </c>
      <c r="AD15" s="102">
        <v>107</v>
      </c>
      <c r="AE15" s="99">
        <v>112</v>
      </c>
      <c r="AF15" s="96">
        <v>123</v>
      </c>
      <c r="AG15" s="96">
        <v>179</v>
      </c>
      <c r="AH15" s="98">
        <v>122</v>
      </c>
      <c r="AI15" s="96">
        <v>105</v>
      </c>
      <c r="AJ15" s="96">
        <v>101</v>
      </c>
      <c r="AK15" s="97">
        <v>164</v>
      </c>
      <c r="AL15" s="96">
        <v>135</v>
      </c>
      <c r="AM15" s="96">
        <v>99</v>
      </c>
      <c r="AN15" s="96">
        <v>84</v>
      </c>
      <c r="AO15" s="96">
        <v>140</v>
      </c>
      <c r="AP15" s="98">
        <v>89</v>
      </c>
      <c r="AQ15" s="102">
        <v>71</v>
      </c>
      <c r="AR15" s="99">
        <v>71</v>
      </c>
      <c r="BS15" s="98"/>
      <c r="BT15" s="96"/>
      <c r="BU15" s="97"/>
      <c r="BV15" s="98"/>
      <c r="BW15" s="96"/>
      <c r="BX15" s="97"/>
      <c r="BY15" s="98"/>
      <c r="BZ15" s="96"/>
      <c r="CA15" s="97"/>
      <c r="CB15" s="98"/>
      <c r="CC15" s="96"/>
      <c r="CD15" s="97"/>
      <c r="CE15" s="98"/>
      <c r="CF15" s="96"/>
      <c r="CG15" s="97"/>
      <c r="CH15" s="98"/>
      <c r="CI15" s="96"/>
      <c r="CJ15" s="97"/>
      <c r="FD15" s="98"/>
      <c r="FE15" s="96"/>
      <c r="FF15" s="97"/>
    </row>
    <row r="16" spans="1:162">
      <c r="A16" s="416" t="str">
        <f>IF('1'!$A$1=1,B16,C16)</f>
        <v>Cyprus</v>
      </c>
      <c r="B16" s="100" t="s">
        <v>38</v>
      </c>
      <c r="C16" s="101" t="s">
        <v>58</v>
      </c>
      <c r="D16" s="90">
        <v>55</v>
      </c>
      <c r="E16" s="13">
        <v>55</v>
      </c>
      <c r="F16" s="13">
        <v>64</v>
      </c>
      <c r="G16" s="173">
        <v>71</v>
      </c>
      <c r="H16" s="13">
        <v>60</v>
      </c>
      <c r="I16" s="102">
        <v>58</v>
      </c>
      <c r="J16" s="102">
        <v>67</v>
      </c>
      <c r="K16" s="102">
        <v>64</v>
      </c>
      <c r="L16" s="176">
        <v>65</v>
      </c>
      <c r="M16" s="102">
        <v>73</v>
      </c>
      <c r="N16" s="102">
        <v>71</v>
      </c>
      <c r="O16" s="173">
        <v>76</v>
      </c>
      <c r="P16" s="102">
        <v>75</v>
      </c>
      <c r="Q16" s="102">
        <v>80</v>
      </c>
      <c r="R16" s="102">
        <v>91</v>
      </c>
      <c r="S16" s="102">
        <v>95</v>
      </c>
      <c r="T16" s="176">
        <v>88</v>
      </c>
      <c r="U16" s="102">
        <v>97</v>
      </c>
      <c r="V16" s="102">
        <v>98</v>
      </c>
      <c r="W16" s="99">
        <v>108</v>
      </c>
      <c r="X16" s="102">
        <v>97</v>
      </c>
      <c r="Y16" s="102">
        <v>98</v>
      </c>
      <c r="Z16" s="102">
        <v>110</v>
      </c>
      <c r="AA16" s="102">
        <v>109</v>
      </c>
      <c r="AB16" s="176">
        <v>99</v>
      </c>
      <c r="AC16" s="102">
        <v>105</v>
      </c>
      <c r="AD16" s="102">
        <v>111</v>
      </c>
      <c r="AE16" s="99">
        <v>125</v>
      </c>
      <c r="AF16" s="96">
        <v>72</v>
      </c>
      <c r="AG16" s="96">
        <v>74</v>
      </c>
      <c r="AH16" s="98">
        <v>67</v>
      </c>
      <c r="AI16" s="96">
        <v>77</v>
      </c>
      <c r="AJ16" s="96">
        <v>79</v>
      </c>
      <c r="AK16" s="97">
        <v>81</v>
      </c>
      <c r="AL16" s="96">
        <v>65</v>
      </c>
      <c r="AM16" s="96">
        <v>69</v>
      </c>
      <c r="AN16" s="96">
        <v>67</v>
      </c>
      <c r="AO16" s="96">
        <v>66</v>
      </c>
      <c r="AP16" s="98">
        <v>56</v>
      </c>
      <c r="AQ16" s="102">
        <v>56</v>
      </c>
      <c r="AR16" s="99">
        <v>55</v>
      </c>
      <c r="BS16" s="98"/>
      <c r="BT16" s="96"/>
      <c r="BU16" s="97"/>
      <c r="BV16" s="98"/>
      <c r="BW16" s="96"/>
      <c r="BX16" s="97"/>
      <c r="BY16" s="98"/>
      <c r="BZ16" s="96"/>
      <c r="CA16" s="97"/>
      <c r="CB16" s="98"/>
      <c r="CC16" s="96"/>
      <c r="CD16" s="97"/>
      <c r="CE16" s="98"/>
      <c r="CF16" s="96"/>
      <c r="CG16" s="97"/>
      <c r="CH16" s="98"/>
      <c r="CI16" s="96"/>
      <c r="CJ16" s="97"/>
      <c r="FD16" s="98"/>
      <c r="FE16" s="96"/>
      <c r="FF16" s="97"/>
    </row>
    <row r="17" spans="1:162">
      <c r="A17" s="413" t="str">
        <f>IF('1'!$A$1=1,B17,C17)</f>
        <v>Ireland</v>
      </c>
      <c r="B17" s="101" t="s">
        <v>45</v>
      </c>
      <c r="C17" s="104" t="s">
        <v>63</v>
      </c>
      <c r="D17" s="90">
        <v>9</v>
      </c>
      <c r="E17" s="13">
        <v>9</v>
      </c>
      <c r="F17" s="13">
        <v>7</v>
      </c>
      <c r="G17" s="173">
        <v>8</v>
      </c>
      <c r="H17" s="13">
        <v>8</v>
      </c>
      <c r="I17" s="102">
        <v>9</v>
      </c>
      <c r="J17" s="102">
        <v>10</v>
      </c>
      <c r="K17" s="102">
        <v>11</v>
      </c>
      <c r="L17" s="176">
        <v>11</v>
      </c>
      <c r="M17" s="102">
        <v>11</v>
      </c>
      <c r="N17" s="102">
        <v>14</v>
      </c>
      <c r="O17" s="173">
        <v>16</v>
      </c>
      <c r="P17" s="102">
        <v>18</v>
      </c>
      <c r="Q17" s="102">
        <v>19</v>
      </c>
      <c r="R17" s="102">
        <v>18</v>
      </c>
      <c r="S17" s="102">
        <v>20</v>
      </c>
      <c r="T17" s="176">
        <v>20</v>
      </c>
      <c r="U17" s="102">
        <v>21</v>
      </c>
      <c r="V17" s="102">
        <v>21</v>
      </c>
      <c r="W17" s="99">
        <v>22</v>
      </c>
      <c r="X17" s="102">
        <v>24</v>
      </c>
      <c r="Y17" s="102">
        <v>22</v>
      </c>
      <c r="Z17" s="102">
        <v>25</v>
      </c>
      <c r="AA17" s="102">
        <v>30</v>
      </c>
      <c r="AB17" s="176">
        <v>25</v>
      </c>
      <c r="AC17" s="102">
        <v>28</v>
      </c>
      <c r="AD17" s="102">
        <v>28</v>
      </c>
      <c r="AE17" s="99">
        <v>32</v>
      </c>
      <c r="AF17" s="96">
        <v>43</v>
      </c>
      <c r="AG17" s="96">
        <v>50</v>
      </c>
      <c r="AH17" s="98">
        <v>61</v>
      </c>
      <c r="AI17" s="96">
        <v>46</v>
      </c>
      <c r="AJ17" s="96">
        <v>65</v>
      </c>
      <c r="AK17" s="97">
        <v>43</v>
      </c>
      <c r="AL17" s="102">
        <v>65</v>
      </c>
      <c r="AM17" s="96">
        <v>30</v>
      </c>
      <c r="AN17" s="96">
        <v>25</v>
      </c>
      <c r="AO17" s="96">
        <v>52</v>
      </c>
      <c r="AP17" s="98">
        <v>29</v>
      </c>
      <c r="AQ17" s="102">
        <v>41</v>
      </c>
      <c r="AR17" s="99">
        <v>32</v>
      </c>
      <c r="BS17" s="98"/>
      <c r="BT17" s="96"/>
      <c r="BU17" s="97"/>
      <c r="BV17" s="98"/>
      <c r="BW17" s="96"/>
      <c r="BX17" s="97"/>
      <c r="BY17" s="98"/>
      <c r="BZ17" s="96"/>
      <c r="CA17" s="97"/>
      <c r="CB17" s="98"/>
      <c r="CC17" s="96"/>
      <c r="CD17" s="97"/>
      <c r="CE17" s="98"/>
      <c r="CF17" s="96"/>
      <c r="CG17" s="97"/>
      <c r="CH17" s="98"/>
      <c r="CI17" s="96"/>
      <c r="CJ17" s="97"/>
      <c r="FD17" s="98"/>
      <c r="FE17" s="96"/>
      <c r="FF17" s="97"/>
    </row>
    <row r="18" spans="1:162">
      <c r="A18" s="416" t="str">
        <f>IF('1'!$A$1=1,B18,C18)</f>
        <v>Netherlands</v>
      </c>
      <c r="B18" s="100" t="s">
        <v>6</v>
      </c>
      <c r="C18" s="101" t="s">
        <v>20</v>
      </c>
      <c r="D18" s="90">
        <v>15</v>
      </c>
      <c r="E18" s="13">
        <v>17</v>
      </c>
      <c r="F18" s="13">
        <v>16</v>
      </c>
      <c r="G18" s="173">
        <v>19</v>
      </c>
      <c r="H18" s="13">
        <v>15</v>
      </c>
      <c r="I18" s="102">
        <v>18</v>
      </c>
      <c r="J18" s="102">
        <v>19</v>
      </c>
      <c r="K18" s="102">
        <v>19</v>
      </c>
      <c r="L18" s="176">
        <v>20</v>
      </c>
      <c r="M18" s="102">
        <v>24</v>
      </c>
      <c r="N18" s="102">
        <v>26</v>
      </c>
      <c r="O18" s="173">
        <v>28</v>
      </c>
      <c r="P18" s="102">
        <v>32</v>
      </c>
      <c r="Q18" s="102">
        <v>29</v>
      </c>
      <c r="R18" s="102">
        <v>30</v>
      </c>
      <c r="S18" s="102">
        <v>32</v>
      </c>
      <c r="T18" s="176">
        <v>28</v>
      </c>
      <c r="U18" s="102">
        <v>31</v>
      </c>
      <c r="V18" s="102">
        <v>32</v>
      </c>
      <c r="W18" s="99">
        <v>36</v>
      </c>
      <c r="X18" s="102">
        <v>45</v>
      </c>
      <c r="Y18" s="102">
        <v>42</v>
      </c>
      <c r="Z18" s="102">
        <v>54</v>
      </c>
      <c r="AA18" s="102">
        <v>51</v>
      </c>
      <c r="AB18" s="176">
        <v>49</v>
      </c>
      <c r="AC18" s="102">
        <v>51</v>
      </c>
      <c r="AD18" s="102">
        <v>51</v>
      </c>
      <c r="AE18" s="99">
        <v>52</v>
      </c>
      <c r="AF18" s="96">
        <v>32</v>
      </c>
      <c r="AG18" s="96">
        <v>34</v>
      </c>
      <c r="AH18" s="98">
        <v>33</v>
      </c>
      <c r="AI18" s="96">
        <v>36</v>
      </c>
      <c r="AJ18" s="96">
        <v>34</v>
      </c>
      <c r="AK18" s="97">
        <v>35</v>
      </c>
      <c r="AL18" s="96">
        <v>30</v>
      </c>
      <c r="AM18" s="96">
        <v>30</v>
      </c>
      <c r="AN18" s="96">
        <v>28</v>
      </c>
      <c r="AO18" s="96">
        <v>28</v>
      </c>
      <c r="AP18" s="98">
        <v>26</v>
      </c>
      <c r="AQ18" s="102">
        <v>28</v>
      </c>
      <c r="AR18" s="99">
        <v>29</v>
      </c>
      <c r="BS18" s="98"/>
      <c r="BT18" s="96"/>
      <c r="BU18" s="97"/>
      <c r="BV18" s="98"/>
      <c r="BW18" s="96"/>
      <c r="BX18" s="97"/>
      <c r="BY18" s="98"/>
      <c r="BZ18" s="96"/>
      <c r="CA18" s="97"/>
      <c r="CB18" s="98"/>
      <c r="CC18" s="96"/>
      <c r="CD18" s="97"/>
      <c r="CE18" s="98"/>
      <c r="CF18" s="96"/>
      <c r="CG18" s="97"/>
      <c r="CH18" s="98"/>
      <c r="CI18" s="96"/>
      <c r="CJ18" s="97"/>
      <c r="FD18" s="98"/>
      <c r="FE18" s="96"/>
      <c r="FF18" s="97"/>
    </row>
    <row r="19" spans="1:162">
      <c r="A19" s="416" t="str">
        <f>IF('1'!$A$1=1,B19,C19)</f>
        <v>Greece</v>
      </c>
      <c r="B19" s="100" t="s">
        <v>11</v>
      </c>
      <c r="C19" s="105" t="s">
        <v>25</v>
      </c>
      <c r="D19" s="90">
        <v>55</v>
      </c>
      <c r="E19" s="13">
        <v>55</v>
      </c>
      <c r="F19" s="13">
        <v>36</v>
      </c>
      <c r="G19" s="173">
        <v>45</v>
      </c>
      <c r="H19" s="13">
        <v>43</v>
      </c>
      <c r="I19" s="102">
        <v>47</v>
      </c>
      <c r="J19" s="102">
        <v>46</v>
      </c>
      <c r="K19" s="102">
        <v>43</v>
      </c>
      <c r="L19" s="424">
        <v>42</v>
      </c>
      <c r="M19" s="102">
        <v>45</v>
      </c>
      <c r="N19" s="102">
        <v>44</v>
      </c>
      <c r="O19" s="173">
        <v>48</v>
      </c>
      <c r="P19" s="102">
        <v>49</v>
      </c>
      <c r="Q19" s="102">
        <v>47</v>
      </c>
      <c r="R19" s="102">
        <v>48</v>
      </c>
      <c r="S19" s="102">
        <v>47</v>
      </c>
      <c r="T19" s="176">
        <v>45</v>
      </c>
      <c r="U19" s="102">
        <v>47</v>
      </c>
      <c r="V19" s="102">
        <v>51</v>
      </c>
      <c r="W19" s="99">
        <v>52</v>
      </c>
      <c r="X19" s="102">
        <v>47</v>
      </c>
      <c r="Y19" s="102">
        <v>46</v>
      </c>
      <c r="Z19" s="102">
        <v>50</v>
      </c>
      <c r="AA19" s="102">
        <v>52</v>
      </c>
      <c r="AB19" s="176">
        <v>46</v>
      </c>
      <c r="AC19" s="102">
        <v>53</v>
      </c>
      <c r="AD19" s="102">
        <v>53</v>
      </c>
      <c r="AE19" s="99">
        <v>55</v>
      </c>
      <c r="AF19" s="96">
        <v>29</v>
      </c>
      <c r="AG19" s="96">
        <v>27</v>
      </c>
      <c r="AH19" s="98">
        <v>27</v>
      </c>
      <c r="AI19" s="96">
        <v>30</v>
      </c>
      <c r="AJ19" s="96">
        <v>29</v>
      </c>
      <c r="AK19" s="97">
        <v>30</v>
      </c>
      <c r="AL19" s="96">
        <v>26</v>
      </c>
      <c r="AM19" s="96">
        <v>27</v>
      </c>
      <c r="AN19" s="96">
        <v>26</v>
      </c>
      <c r="AO19" s="96">
        <v>27</v>
      </c>
      <c r="AP19" s="98">
        <v>23</v>
      </c>
      <c r="AQ19" s="102">
        <v>25</v>
      </c>
      <c r="AR19" s="99">
        <v>24</v>
      </c>
      <c r="BS19" s="98"/>
      <c r="BT19" s="96"/>
      <c r="BU19" s="97"/>
      <c r="BV19" s="98"/>
      <c r="BW19" s="96"/>
      <c r="BX19" s="97"/>
      <c r="BY19" s="98"/>
      <c r="BZ19" s="96"/>
      <c r="CA19" s="97"/>
      <c r="CB19" s="98"/>
      <c r="CC19" s="96"/>
      <c r="CD19" s="97"/>
      <c r="CE19" s="98"/>
      <c r="CF19" s="96"/>
      <c r="CG19" s="97"/>
      <c r="CH19" s="98"/>
      <c r="CI19" s="96"/>
      <c r="CJ19" s="97"/>
      <c r="FD19" s="98"/>
      <c r="FE19" s="96"/>
      <c r="FF19" s="97"/>
    </row>
    <row r="20" spans="1:162">
      <c r="A20" s="416" t="str">
        <f>IF('1'!$A$1=1,B20,C20)</f>
        <v>United Arab Emirates</v>
      </c>
      <c r="B20" s="100" t="s">
        <v>41</v>
      </c>
      <c r="C20" s="101" t="s">
        <v>60</v>
      </c>
      <c r="D20" s="90">
        <v>18</v>
      </c>
      <c r="E20" s="13">
        <v>19</v>
      </c>
      <c r="F20" s="13">
        <v>21</v>
      </c>
      <c r="G20" s="173">
        <v>24</v>
      </c>
      <c r="H20" s="13">
        <v>20</v>
      </c>
      <c r="I20" s="102">
        <v>23</v>
      </c>
      <c r="J20" s="102">
        <v>24</v>
      </c>
      <c r="K20" s="102">
        <v>26</v>
      </c>
      <c r="L20" s="176">
        <v>22</v>
      </c>
      <c r="M20" s="102">
        <v>24</v>
      </c>
      <c r="N20" s="102">
        <v>32</v>
      </c>
      <c r="O20" s="173">
        <v>40</v>
      </c>
      <c r="P20" s="102">
        <v>40</v>
      </c>
      <c r="Q20" s="102">
        <v>44</v>
      </c>
      <c r="R20" s="102">
        <v>33</v>
      </c>
      <c r="S20" s="102">
        <v>36</v>
      </c>
      <c r="T20" s="176">
        <v>31</v>
      </c>
      <c r="U20" s="102">
        <v>33</v>
      </c>
      <c r="V20" s="102">
        <v>34</v>
      </c>
      <c r="W20" s="99">
        <v>37</v>
      </c>
      <c r="X20" s="102">
        <v>34</v>
      </c>
      <c r="Y20" s="102">
        <v>34</v>
      </c>
      <c r="Z20" s="102">
        <v>37</v>
      </c>
      <c r="AA20" s="102">
        <v>40</v>
      </c>
      <c r="AB20" s="176">
        <v>38</v>
      </c>
      <c r="AC20" s="102">
        <v>44</v>
      </c>
      <c r="AD20" s="102">
        <v>52</v>
      </c>
      <c r="AE20" s="99">
        <v>58</v>
      </c>
      <c r="AF20" s="96">
        <v>23</v>
      </c>
      <c r="AG20" s="96">
        <v>22</v>
      </c>
      <c r="AH20" s="98">
        <v>19</v>
      </c>
      <c r="AI20" s="96">
        <v>22</v>
      </c>
      <c r="AJ20" s="96">
        <v>21</v>
      </c>
      <c r="AK20" s="97">
        <v>23</v>
      </c>
      <c r="AL20" s="96">
        <v>21</v>
      </c>
      <c r="AM20" s="96">
        <v>22</v>
      </c>
      <c r="AN20" s="96">
        <v>21</v>
      </c>
      <c r="AO20" s="96">
        <v>22</v>
      </c>
      <c r="AP20" s="98">
        <v>19</v>
      </c>
      <c r="AQ20" s="102">
        <v>20</v>
      </c>
      <c r="AR20" s="99">
        <v>20</v>
      </c>
      <c r="BS20" s="98"/>
      <c r="BT20" s="96"/>
      <c r="BU20" s="97"/>
      <c r="BV20" s="98"/>
      <c r="BW20" s="96"/>
      <c r="BX20" s="97"/>
      <c r="BY20" s="98"/>
      <c r="BZ20" s="96"/>
      <c r="CA20" s="97"/>
      <c r="CB20" s="98"/>
      <c r="CC20" s="96"/>
      <c r="CD20" s="97"/>
      <c r="CE20" s="98"/>
      <c r="CF20" s="96"/>
      <c r="CG20" s="97"/>
      <c r="CH20" s="98"/>
      <c r="CI20" s="96"/>
      <c r="CJ20" s="97"/>
      <c r="FD20" s="98"/>
      <c r="FE20" s="96"/>
      <c r="FF20" s="97"/>
    </row>
    <row r="21" spans="1:162">
      <c r="A21" s="416" t="str">
        <f>IF('1'!$A$1=1,B21,C21)</f>
        <v>Singapore</v>
      </c>
      <c r="B21" s="100" t="s">
        <v>42</v>
      </c>
      <c r="C21" s="104" t="s">
        <v>61</v>
      </c>
      <c r="D21" s="90">
        <v>19</v>
      </c>
      <c r="E21" s="13">
        <v>19</v>
      </c>
      <c r="F21" s="13">
        <v>18</v>
      </c>
      <c r="G21" s="173">
        <v>19</v>
      </c>
      <c r="H21" s="13">
        <v>18</v>
      </c>
      <c r="I21" s="102">
        <v>18</v>
      </c>
      <c r="J21" s="102">
        <v>18</v>
      </c>
      <c r="K21" s="102">
        <v>19</v>
      </c>
      <c r="L21" s="176">
        <v>18</v>
      </c>
      <c r="M21" s="102">
        <v>26</v>
      </c>
      <c r="N21" s="102">
        <v>29</v>
      </c>
      <c r="O21" s="173">
        <v>31</v>
      </c>
      <c r="P21" s="102">
        <v>33</v>
      </c>
      <c r="Q21" s="102">
        <v>35</v>
      </c>
      <c r="R21" s="102">
        <v>32</v>
      </c>
      <c r="S21" s="102">
        <v>29</v>
      </c>
      <c r="T21" s="176">
        <v>28</v>
      </c>
      <c r="U21" s="102">
        <v>30</v>
      </c>
      <c r="V21" s="102">
        <v>30</v>
      </c>
      <c r="W21" s="99">
        <v>32</v>
      </c>
      <c r="X21" s="102">
        <v>33</v>
      </c>
      <c r="Y21" s="102">
        <v>30</v>
      </c>
      <c r="Z21" s="102">
        <v>34</v>
      </c>
      <c r="AA21" s="102">
        <v>34</v>
      </c>
      <c r="AB21" s="176">
        <v>34</v>
      </c>
      <c r="AC21" s="102">
        <v>37</v>
      </c>
      <c r="AD21" s="102">
        <v>38</v>
      </c>
      <c r="AE21" s="99">
        <v>39</v>
      </c>
      <c r="AF21" s="96">
        <v>19</v>
      </c>
      <c r="AG21" s="96">
        <v>20</v>
      </c>
      <c r="AH21" s="98">
        <v>20</v>
      </c>
      <c r="AI21" s="96">
        <v>22</v>
      </c>
      <c r="AJ21" s="96">
        <v>25</v>
      </c>
      <c r="AK21" s="97">
        <v>25</v>
      </c>
      <c r="AL21" s="96">
        <v>22</v>
      </c>
      <c r="AM21" s="96">
        <v>21</v>
      </c>
      <c r="AN21" s="96">
        <v>20</v>
      </c>
      <c r="AO21" s="96">
        <v>21</v>
      </c>
      <c r="AP21" s="98">
        <v>19</v>
      </c>
      <c r="AQ21" s="102">
        <v>20</v>
      </c>
      <c r="AR21" s="99">
        <v>20</v>
      </c>
      <c r="BS21" s="98"/>
      <c r="BT21" s="96"/>
      <c r="BU21" s="97"/>
      <c r="BV21" s="98"/>
      <c r="BW21" s="96"/>
      <c r="BX21" s="97"/>
      <c r="BY21" s="98"/>
      <c r="BZ21" s="96"/>
      <c r="CA21" s="97"/>
      <c r="CB21" s="98"/>
      <c r="CC21" s="96"/>
      <c r="CD21" s="97"/>
      <c r="CE21" s="98"/>
      <c r="CF21" s="96"/>
      <c r="CG21" s="97"/>
      <c r="CH21" s="98"/>
      <c r="CI21" s="96"/>
      <c r="CJ21" s="97"/>
      <c r="FD21" s="98"/>
      <c r="FE21" s="96"/>
      <c r="FF21" s="97"/>
    </row>
    <row r="22" spans="1:162" ht="13">
      <c r="A22" s="416" t="str">
        <f>IF('1'!$A$1=1,B22,C22)</f>
        <v>Lithuania</v>
      </c>
      <c r="B22" s="106" t="s">
        <v>160</v>
      </c>
      <c r="C22" s="104" t="s">
        <v>161</v>
      </c>
      <c r="D22" s="107">
        <v>0</v>
      </c>
      <c r="E22" s="59">
        <v>1</v>
      </c>
      <c r="F22" s="12">
        <v>0</v>
      </c>
      <c r="G22" s="172">
        <v>0</v>
      </c>
      <c r="H22" s="12">
        <v>1</v>
      </c>
      <c r="I22" s="96">
        <v>1</v>
      </c>
      <c r="J22" s="96">
        <v>2</v>
      </c>
      <c r="K22" s="96">
        <v>2</v>
      </c>
      <c r="L22" s="98">
        <v>2</v>
      </c>
      <c r="M22" s="96">
        <v>3</v>
      </c>
      <c r="N22" s="96">
        <v>3</v>
      </c>
      <c r="O22" s="172">
        <v>5</v>
      </c>
      <c r="P22" s="96">
        <v>7</v>
      </c>
      <c r="Q22" s="102">
        <v>9</v>
      </c>
      <c r="R22" s="102">
        <v>11</v>
      </c>
      <c r="S22" s="102">
        <v>12</v>
      </c>
      <c r="T22" s="176">
        <v>11</v>
      </c>
      <c r="U22" s="102">
        <v>13</v>
      </c>
      <c r="V22" s="102">
        <v>16</v>
      </c>
      <c r="W22" s="99">
        <v>15</v>
      </c>
      <c r="X22" s="102">
        <v>13</v>
      </c>
      <c r="Y22" s="102">
        <v>13</v>
      </c>
      <c r="Z22" s="102">
        <v>13</v>
      </c>
      <c r="AA22" s="102">
        <v>14</v>
      </c>
      <c r="AB22" s="176">
        <v>12</v>
      </c>
      <c r="AC22" s="102">
        <v>17</v>
      </c>
      <c r="AD22" s="102">
        <v>25</v>
      </c>
      <c r="AE22" s="99">
        <v>30</v>
      </c>
      <c r="AF22" s="96">
        <v>22</v>
      </c>
      <c r="AG22" s="96">
        <v>52</v>
      </c>
      <c r="AH22" s="98">
        <v>46</v>
      </c>
      <c r="AI22" s="96">
        <v>71</v>
      </c>
      <c r="AJ22" s="96">
        <v>74</v>
      </c>
      <c r="AK22" s="97">
        <v>72</v>
      </c>
      <c r="AL22" s="96">
        <v>28</v>
      </c>
      <c r="AM22" s="96">
        <v>14</v>
      </c>
      <c r="AN22" s="96">
        <v>15</v>
      </c>
      <c r="AO22" s="96">
        <v>16</v>
      </c>
      <c r="AP22" s="98">
        <v>14</v>
      </c>
      <c r="AQ22" s="102">
        <v>18</v>
      </c>
      <c r="AR22" s="99">
        <v>19</v>
      </c>
      <c r="BS22" s="98"/>
      <c r="BT22" s="96"/>
      <c r="BU22" s="97"/>
      <c r="BV22" s="98"/>
      <c r="BW22" s="96"/>
      <c r="BX22" s="97"/>
      <c r="BY22" s="98"/>
      <c r="BZ22" s="96"/>
      <c r="CA22" s="97"/>
      <c r="CB22" s="98"/>
      <c r="CC22" s="96"/>
      <c r="CD22" s="97"/>
      <c r="CE22" s="98"/>
      <c r="CF22" s="96"/>
      <c r="CG22" s="97"/>
      <c r="CH22" s="98"/>
      <c r="CI22" s="96"/>
      <c r="CJ22" s="97"/>
      <c r="FD22" s="98"/>
      <c r="FE22" s="96"/>
      <c r="FF22" s="97"/>
    </row>
    <row r="23" spans="1:162">
      <c r="A23" s="416" t="str">
        <f>IF('1'!$A$1=1,B23,C23)</f>
        <v>Canada</v>
      </c>
      <c r="B23" s="100" t="s">
        <v>28</v>
      </c>
      <c r="C23" s="101" t="s">
        <v>30</v>
      </c>
      <c r="D23" s="90">
        <v>23</v>
      </c>
      <c r="E23" s="13">
        <v>27</v>
      </c>
      <c r="F23" s="13">
        <v>26</v>
      </c>
      <c r="G23" s="173">
        <v>21</v>
      </c>
      <c r="H23" s="13">
        <v>16</v>
      </c>
      <c r="I23" s="102">
        <v>18</v>
      </c>
      <c r="J23" s="102">
        <v>18</v>
      </c>
      <c r="K23" s="102">
        <v>21</v>
      </c>
      <c r="L23" s="176">
        <v>18</v>
      </c>
      <c r="M23" s="102">
        <v>19</v>
      </c>
      <c r="N23" s="102">
        <v>20</v>
      </c>
      <c r="O23" s="173">
        <v>22</v>
      </c>
      <c r="P23" s="102">
        <v>21</v>
      </c>
      <c r="Q23" s="102">
        <v>22</v>
      </c>
      <c r="R23" s="102">
        <v>26</v>
      </c>
      <c r="S23" s="102">
        <v>28</v>
      </c>
      <c r="T23" s="176">
        <v>22</v>
      </c>
      <c r="U23" s="102">
        <v>24</v>
      </c>
      <c r="V23" s="102">
        <v>23</v>
      </c>
      <c r="W23" s="99">
        <v>26</v>
      </c>
      <c r="X23" s="102">
        <v>24</v>
      </c>
      <c r="Y23" s="102">
        <v>26</v>
      </c>
      <c r="Z23" s="102">
        <v>30</v>
      </c>
      <c r="AA23" s="102">
        <v>31</v>
      </c>
      <c r="AB23" s="176">
        <v>25</v>
      </c>
      <c r="AC23" s="102">
        <v>29</v>
      </c>
      <c r="AD23" s="102">
        <v>28</v>
      </c>
      <c r="AE23" s="99">
        <v>31</v>
      </c>
      <c r="AF23" s="96">
        <v>21</v>
      </c>
      <c r="AG23" s="96">
        <v>23</v>
      </c>
      <c r="AH23" s="98">
        <v>20</v>
      </c>
      <c r="AI23" s="96">
        <v>21</v>
      </c>
      <c r="AJ23" s="96">
        <v>19</v>
      </c>
      <c r="AK23" s="97">
        <v>20</v>
      </c>
      <c r="AL23" s="102">
        <v>18</v>
      </c>
      <c r="AM23" s="96">
        <v>19</v>
      </c>
      <c r="AN23" s="96">
        <v>19</v>
      </c>
      <c r="AO23" s="102">
        <v>19</v>
      </c>
      <c r="AP23" s="98">
        <v>17</v>
      </c>
      <c r="AQ23" s="102">
        <v>21</v>
      </c>
      <c r="AR23" s="99">
        <v>18</v>
      </c>
      <c r="BS23" s="98"/>
      <c r="BT23" s="96"/>
      <c r="BU23" s="97"/>
      <c r="BV23" s="98"/>
      <c r="BW23" s="96"/>
      <c r="BX23" s="97"/>
      <c r="BY23" s="98"/>
      <c r="BZ23" s="96"/>
      <c r="CA23" s="97"/>
      <c r="CB23" s="98"/>
      <c r="CC23" s="96"/>
      <c r="CD23" s="97"/>
      <c r="CE23" s="98"/>
      <c r="CF23" s="96"/>
      <c r="CG23" s="97"/>
      <c r="CH23" s="98"/>
      <c r="CI23" s="96"/>
      <c r="CJ23" s="97"/>
      <c r="FD23" s="98"/>
      <c r="FE23" s="96"/>
      <c r="FF23" s="97"/>
    </row>
    <row r="24" spans="1:162">
      <c r="A24" s="416" t="str">
        <f>IF('1'!$A$1=1,B24,C24)</f>
        <v>Spain</v>
      </c>
      <c r="B24" s="100" t="s">
        <v>43</v>
      </c>
      <c r="C24" s="104" t="s">
        <v>19</v>
      </c>
      <c r="D24" s="90">
        <v>13</v>
      </c>
      <c r="E24" s="13">
        <v>16</v>
      </c>
      <c r="F24" s="13">
        <v>16</v>
      </c>
      <c r="G24" s="173">
        <v>16</v>
      </c>
      <c r="H24" s="13">
        <v>15</v>
      </c>
      <c r="I24" s="102">
        <v>17</v>
      </c>
      <c r="J24" s="102">
        <v>16</v>
      </c>
      <c r="K24" s="102">
        <v>18</v>
      </c>
      <c r="L24" s="176">
        <v>17</v>
      </c>
      <c r="M24" s="102">
        <v>18</v>
      </c>
      <c r="N24" s="102">
        <v>20</v>
      </c>
      <c r="O24" s="173">
        <v>21</v>
      </c>
      <c r="P24" s="102">
        <v>20</v>
      </c>
      <c r="Q24" s="102">
        <v>23</v>
      </c>
      <c r="R24" s="102">
        <v>22</v>
      </c>
      <c r="S24" s="102">
        <v>23</v>
      </c>
      <c r="T24" s="176">
        <v>21</v>
      </c>
      <c r="U24" s="102">
        <v>22</v>
      </c>
      <c r="V24" s="102">
        <v>21</v>
      </c>
      <c r="W24" s="99">
        <v>22</v>
      </c>
      <c r="X24" s="102">
        <v>21</v>
      </c>
      <c r="Y24" s="102">
        <v>22</v>
      </c>
      <c r="Z24" s="102">
        <v>27</v>
      </c>
      <c r="AA24" s="102">
        <v>26</v>
      </c>
      <c r="AB24" s="176">
        <v>24</v>
      </c>
      <c r="AC24" s="102">
        <v>27</v>
      </c>
      <c r="AD24" s="102">
        <v>25</v>
      </c>
      <c r="AE24" s="99">
        <v>26</v>
      </c>
      <c r="AF24" s="96">
        <v>19</v>
      </c>
      <c r="AG24" s="96">
        <v>19</v>
      </c>
      <c r="AH24" s="98">
        <v>18</v>
      </c>
      <c r="AI24" s="96">
        <v>20</v>
      </c>
      <c r="AJ24" s="96">
        <v>18</v>
      </c>
      <c r="AK24" s="97">
        <v>19</v>
      </c>
      <c r="AL24" s="102">
        <v>18</v>
      </c>
      <c r="AM24" s="96">
        <v>19</v>
      </c>
      <c r="AN24" s="96">
        <v>17</v>
      </c>
      <c r="AO24" s="102">
        <v>19</v>
      </c>
      <c r="AP24" s="98">
        <v>17</v>
      </c>
      <c r="AQ24" s="102">
        <v>20</v>
      </c>
      <c r="AR24" s="99">
        <v>18</v>
      </c>
      <c r="BS24" s="98"/>
      <c r="BT24" s="96"/>
      <c r="BU24" s="97"/>
      <c r="BV24" s="98"/>
      <c r="BW24" s="96"/>
      <c r="BX24" s="97"/>
      <c r="BY24" s="98"/>
      <c r="BZ24" s="96"/>
      <c r="CA24" s="97"/>
      <c r="CB24" s="98"/>
      <c r="CC24" s="96"/>
      <c r="CD24" s="97"/>
      <c r="CE24" s="98"/>
      <c r="CF24" s="96"/>
      <c r="CG24" s="97"/>
      <c r="CH24" s="98"/>
      <c r="CI24" s="96"/>
      <c r="CJ24" s="97"/>
      <c r="FD24" s="98"/>
      <c r="FE24" s="96"/>
      <c r="FF24" s="97"/>
    </row>
    <row r="25" spans="1:162">
      <c r="A25" s="416" t="str">
        <f>IF('1'!$A$1=1,B25,C25)</f>
        <v>Switzerland</v>
      </c>
      <c r="B25" s="100" t="s">
        <v>13</v>
      </c>
      <c r="C25" s="104" t="s">
        <v>27</v>
      </c>
      <c r="D25" s="90">
        <v>13</v>
      </c>
      <c r="E25" s="13">
        <v>14</v>
      </c>
      <c r="F25" s="13">
        <v>17</v>
      </c>
      <c r="G25" s="173">
        <v>18</v>
      </c>
      <c r="H25" s="13">
        <v>14</v>
      </c>
      <c r="I25" s="102">
        <v>14</v>
      </c>
      <c r="J25" s="102">
        <v>18</v>
      </c>
      <c r="K25" s="102">
        <v>17</v>
      </c>
      <c r="L25" s="176">
        <v>15</v>
      </c>
      <c r="M25" s="102">
        <v>21</v>
      </c>
      <c r="N25" s="102">
        <v>20</v>
      </c>
      <c r="O25" s="173">
        <v>20</v>
      </c>
      <c r="P25" s="102">
        <v>21</v>
      </c>
      <c r="Q25" s="102">
        <v>22</v>
      </c>
      <c r="R25" s="102">
        <v>21</v>
      </c>
      <c r="S25" s="102">
        <v>25</v>
      </c>
      <c r="T25" s="176">
        <v>20</v>
      </c>
      <c r="U25" s="102">
        <v>22</v>
      </c>
      <c r="V25" s="102">
        <v>22</v>
      </c>
      <c r="W25" s="99">
        <v>24</v>
      </c>
      <c r="X25" s="102">
        <v>21</v>
      </c>
      <c r="Y25" s="102">
        <v>20</v>
      </c>
      <c r="Z25" s="102">
        <v>22</v>
      </c>
      <c r="AA25" s="102">
        <v>23</v>
      </c>
      <c r="AB25" s="176">
        <v>21</v>
      </c>
      <c r="AC25" s="102">
        <v>22</v>
      </c>
      <c r="AD25" s="102">
        <v>21</v>
      </c>
      <c r="AE25" s="99">
        <v>24</v>
      </c>
      <c r="AF25" s="96">
        <v>15</v>
      </c>
      <c r="AG25" s="96">
        <v>17</v>
      </c>
      <c r="AH25" s="98">
        <v>16</v>
      </c>
      <c r="AI25" s="96">
        <v>18</v>
      </c>
      <c r="AJ25" s="102">
        <v>17</v>
      </c>
      <c r="AK25" s="97">
        <v>18</v>
      </c>
      <c r="AL25" s="96">
        <v>16</v>
      </c>
      <c r="AM25" s="96">
        <v>17</v>
      </c>
      <c r="AN25" s="96">
        <v>18</v>
      </c>
      <c r="AO25" s="96">
        <v>20</v>
      </c>
      <c r="AP25" s="98">
        <v>18</v>
      </c>
      <c r="AQ25" s="102">
        <v>18</v>
      </c>
      <c r="AR25" s="99">
        <v>18</v>
      </c>
      <c r="BS25" s="98"/>
      <c r="BT25" s="96"/>
      <c r="BU25" s="97"/>
      <c r="BV25" s="98"/>
      <c r="BW25" s="96"/>
      <c r="BX25" s="97"/>
      <c r="BY25" s="98"/>
      <c r="BZ25" s="96"/>
      <c r="CA25" s="97"/>
      <c r="CB25" s="98"/>
      <c r="CC25" s="96"/>
      <c r="CD25" s="97"/>
      <c r="CE25" s="98"/>
      <c r="CF25" s="96"/>
      <c r="CG25" s="97"/>
      <c r="CH25" s="98"/>
      <c r="CI25" s="96"/>
      <c r="CJ25" s="97"/>
      <c r="FD25" s="98"/>
      <c r="FE25" s="96"/>
      <c r="FF25" s="97"/>
    </row>
    <row r="26" spans="1:162">
      <c r="A26" s="416" t="str">
        <f>IF('1'!$A$1=1,B26,C26)</f>
        <v>Turkey</v>
      </c>
      <c r="B26" s="100" t="s">
        <v>4</v>
      </c>
      <c r="C26" s="101" t="s">
        <v>16</v>
      </c>
      <c r="D26" s="90">
        <v>8</v>
      </c>
      <c r="E26" s="13">
        <v>11</v>
      </c>
      <c r="F26" s="13">
        <v>13</v>
      </c>
      <c r="G26" s="173">
        <v>12</v>
      </c>
      <c r="H26" s="13">
        <v>12</v>
      </c>
      <c r="I26" s="102">
        <v>14</v>
      </c>
      <c r="J26" s="102">
        <v>15</v>
      </c>
      <c r="K26" s="102">
        <v>16</v>
      </c>
      <c r="L26" s="176">
        <v>15</v>
      </c>
      <c r="M26" s="102">
        <v>16</v>
      </c>
      <c r="N26" s="102">
        <v>25</v>
      </c>
      <c r="O26" s="173">
        <v>30</v>
      </c>
      <c r="P26" s="102">
        <v>31</v>
      </c>
      <c r="Q26" s="102">
        <v>35</v>
      </c>
      <c r="R26" s="102">
        <v>20</v>
      </c>
      <c r="S26" s="102">
        <v>20</v>
      </c>
      <c r="T26" s="176">
        <v>17</v>
      </c>
      <c r="U26" s="102">
        <v>19</v>
      </c>
      <c r="V26" s="102">
        <v>21</v>
      </c>
      <c r="W26" s="99">
        <v>22</v>
      </c>
      <c r="X26" s="102">
        <v>20</v>
      </c>
      <c r="Y26" s="102">
        <v>18</v>
      </c>
      <c r="Z26" s="102">
        <v>23</v>
      </c>
      <c r="AA26" s="102">
        <v>22</v>
      </c>
      <c r="AB26" s="176">
        <v>23</v>
      </c>
      <c r="AC26" s="102">
        <v>23</v>
      </c>
      <c r="AD26" s="102">
        <v>25</v>
      </c>
      <c r="AE26" s="99">
        <v>26</v>
      </c>
      <c r="AF26" s="96">
        <v>23</v>
      </c>
      <c r="AG26" s="96">
        <v>21</v>
      </c>
      <c r="AH26" s="98">
        <v>19</v>
      </c>
      <c r="AI26" s="96">
        <v>17</v>
      </c>
      <c r="AJ26" s="102">
        <v>17</v>
      </c>
      <c r="AK26" s="97">
        <v>16</v>
      </c>
      <c r="AL26" s="96">
        <v>13</v>
      </c>
      <c r="AM26" s="96">
        <v>13</v>
      </c>
      <c r="AN26" s="96">
        <v>14</v>
      </c>
      <c r="AO26" s="96">
        <v>14</v>
      </c>
      <c r="AP26" s="98">
        <v>11</v>
      </c>
      <c r="AQ26" s="102">
        <v>12</v>
      </c>
      <c r="AR26" s="99">
        <v>14</v>
      </c>
      <c r="BS26" s="98"/>
      <c r="BT26" s="96"/>
      <c r="BU26" s="97"/>
      <c r="BV26" s="98"/>
      <c r="BW26" s="96"/>
      <c r="BX26" s="97"/>
      <c r="BY26" s="98"/>
      <c r="BZ26" s="96"/>
      <c r="CA26" s="97"/>
      <c r="CB26" s="98"/>
      <c r="CC26" s="96"/>
      <c r="CD26" s="97"/>
      <c r="CE26" s="98"/>
      <c r="CF26" s="96"/>
      <c r="CG26" s="97"/>
      <c r="CH26" s="98"/>
      <c r="CI26" s="96"/>
      <c r="CJ26" s="97"/>
      <c r="FD26" s="98"/>
      <c r="FE26" s="96"/>
      <c r="FF26" s="97"/>
    </row>
    <row r="27" spans="1:162">
      <c r="A27" s="416" t="str">
        <f>IF('1'!$A$1=1,B27,C27)</f>
        <v>Portugal</v>
      </c>
      <c r="B27" s="100" t="s">
        <v>46</v>
      </c>
      <c r="C27" s="104" t="s">
        <v>64</v>
      </c>
      <c r="D27" s="90">
        <v>8</v>
      </c>
      <c r="E27" s="13">
        <v>11</v>
      </c>
      <c r="F27" s="13">
        <v>12</v>
      </c>
      <c r="G27" s="173">
        <v>12</v>
      </c>
      <c r="H27" s="13">
        <v>10</v>
      </c>
      <c r="I27" s="102">
        <v>12</v>
      </c>
      <c r="J27" s="102">
        <v>13</v>
      </c>
      <c r="K27" s="102">
        <v>13</v>
      </c>
      <c r="L27" s="176">
        <v>11</v>
      </c>
      <c r="M27" s="102">
        <v>13</v>
      </c>
      <c r="N27" s="102">
        <v>14</v>
      </c>
      <c r="O27" s="173">
        <v>14</v>
      </c>
      <c r="P27" s="102">
        <v>13</v>
      </c>
      <c r="Q27" s="102">
        <v>15</v>
      </c>
      <c r="R27" s="102">
        <v>15</v>
      </c>
      <c r="S27" s="102">
        <v>14</v>
      </c>
      <c r="T27" s="176">
        <v>13</v>
      </c>
      <c r="U27" s="102">
        <v>15</v>
      </c>
      <c r="V27" s="102">
        <v>16</v>
      </c>
      <c r="W27" s="99">
        <v>16</v>
      </c>
      <c r="X27" s="102">
        <v>14</v>
      </c>
      <c r="Y27" s="102">
        <v>15</v>
      </c>
      <c r="Z27" s="102">
        <v>20</v>
      </c>
      <c r="AA27" s="102">
        <v>18</v>
      </c>
      <c r="AB27" s="176">
        <v>16</v>
      </c>
      <c r="AC27" s="102">
        <v>19</v>
      </c>
      <c r="AD27" s="102">
        <v>19</v>
      </c>
      <c r="AE27" s="99">
        <v>18</v>
      </c>
      <c r="AF27" s="96">
        <v>11</v>
      </c>
      <c r="AG27" s="96">
        <v>10</v>
      </c>
      <c r="AH27" s="98">
        <v>10</v>
      </c>
      <c r="AI27" s="96">
        <v>12</v>
      </c>
      <c r="AJ27" s="96">
        <v>11</v>
      </c>
      <c r="AK27" s="97">
        <v>11</v>
      </c>
      <c r="AL27" s="96">
        <v>10</v>
      </c>
      <c r="AM27" s="96">
        <v>11</v>
      </c>
      <c r="AN27" s="96">
        <v>11</v>
      </c>
      <c r="AO27" s="96">
        <v>11</v>
      </c>
      <c r="AP27" s="98">
        <v>10</v>
      </c>
      <c r="AQ27" s="102">
        <v>12</v>
      </c>
      <c r="AR27" s="99">
        <v>11</v>
      </c>
      <c r="BS27" s="98"/>
      <c r="BT27" s="96"/>
      <c r="BU27" s="97"/>
      <c r="BV27" s="98"/>
      <c r="BW27" s="96"/>
      <c r="BX27" s="97"/>
      <c r="BY27" s="98"/>
      <c r="BZ27" s="96"/>
      <c r="CA27" s="97"/>
      <c r="CB27" s="98"/>
      <c r="CC27" s="96"/>
      <c r="CD27" s="97"/>
      <c r="CE27" s="98"/>
      <c r="CF27" s="96"/>
      <c r="CG27" s="97"/>
      <c r="CH27" s="98"/>
      <c r="CI27" s="96"/>
      <c r="CJ27" s="97"/>
      <c r="FD27" s="98"/>
      <c r="FE27" s="96"/>
      <c r="FF27" s="97"/>
    </row>
    <row r="28" spans="1:162">
      <c r="A28" s="416" t="str">
        <f>IF('1'!$A$1=1,B28,C28)</f>
        <v>Norway</v>
      </c>
      <c r="B28" s="100" t="s">
        <v>29</v>
      </c>
      <c r="C28" s="101" t="s">
        <v>31</v>
      </c>
      <c r="D28" s="90">
        <v>6</v>
      </c>
      <c r="E28" s="13">
        <v>10</v>
      </c>
      <c r="F28" s="13">
        <v>11</v>
      </c>
      <c r="G28" s="173">
        <v>11</v>
      </c>
      <c r="H28" s="13">
        <v>9</v>
      </c>
      <c r="I28" s="102">
        <v>10</v>
      </c>
      <c r="J28" s="102">
        <v>11</v>
      </c>
      <c r="K28" s="102">
        <v>12</v>
      </c>
      <c r="L28" s="176">
        <v>10</v>
      </c>
      <c r="M28" s="102">
        <v>12</v>
      </c>
      <c r="N28" s="102">
        <v>15</v>
      </c>
      <c r="O28" s="173">
        <v>15</v>
      </c>
      <c r="P28" s="102">
        <v>15</v>
      </c>
      <c r="Q28" s="102">
        <v>14</v>
      </c>
      <c r="R28" s="102">
        <v>14</v>
      </c>
      <c r="S28" s="102">
        <v>12</v>
      </c>
      <c r="T28" s="176">
        <v>13</v>
      </c>
      <c r="U28" s="102">
        <v>17</v>
      </c>
      <c r="V28" s="102">
        <v>17</v>
      </c>
      <c r="W28" s="99">
        <v>13</v>
      </c>
      <c r="X28" s="102">
        <v>11</v>
      </c>
      <c r="Y28" s="102">
        <v>11</v>
      </c>
      <c r="Z28" s="102">
        <v>13</v>
      </c>
      <c r="AA28" s="102">
        <v>13</v>
      </c>
      <c r="AB28" s="176">
        <v>11</v>
      </c>
      <c r="AC28" s="102">
        <v>13</v>
      </c>
      <c r="AD28" s="102">
        <v>14</v>
      </c>
      <c r="AE28" s="99">
        <v>15</v>
      </c>
      <c r="AF28" s="96">
        <v>7</v>
      </c>
      <c r="AG28" s="96">
        <v>6</v>
      </c>
      <c r="AH28" s="98">
        <v>5</v>
      </c>
      <c r="AI28" s="96">
        <v>5</v>
      </c>
      <c r="AJ28" s="96">
        <v>6</v>
      </c>
      <c r="AK28" s="97">
        <v>5</v>
      </c>
      <c r="AL28" s="96">
        <v>5</v>
      </c>
      <c r="AM28" s="96">
        <v>6</v>
      </c>
      <c r="AN28" s="96">
        <v>6</v>
      </c>
      <c r="AO28" s="96">
        <v>5</v>
      </c>
      <c r="AP28" s="98">
        <v>4</v>
      </c>
      <c r="AQ28" s="102">
        <v>6</v>
      </c>
      <c r="AR28" s="99">
        <v>6</v>
      </c>
      <c r="BS28" s="98"/>
      <c r="BT28" s="96"/>
      <c r="BU28" s="97"/>
      <c r="BV28" s="98"/>
      <c r="BW28" s="96"/>
      <c r="BX28" s="97"/>
      <c r="BY28" s="98"/>
      <c r="BZ28" s="96"/>
      <c r="CA28" s="97"/>
      <c r="CB28" s="98"/>
      <c r="CC28" s="96"/>
      <c r="CD28" s="97"/>
      <c r="CE28" s="98"/>
      <c r="CF28" s="96"/>
      <c r="CG28" s="97"/>
      <c r="CH28" s="98"/>
      <c r="CI28" s="96"/>
      <c r="CJ28" s="97"/>
      <c r="FD28" s="98"/>
      <c r="FE28" s="96"/>
      <c r="FF28" s="97"/>
    </row>
    <row r="29" spans="1:162" ht="13">
      <c r="A29" s="416" t="str">
        <f>IF('1'!$A$1=1,B29,C29)</f>
        <v>Virgin Islands, British</v>
      </c>
      <c r="B29" s="106" t="s">
        <v>114</v>
      </c>
      <c r="C29" s="104" t="s">
        <v>115</v>
      </c>
      <c r="D29" s="107">
        <v>6</v>
      </c>
      <c r="E29" s="59">
        <v>8</v>
      </c>
      <c r="F29" s="12">
        <v>11</v>
      </c>
      <c r="G29" s="172">
        <v>10</v>
      </c>
      <c r="H29" s="12">
        <v>9</v>
      </c>
      <c r="I29" s="96">
        <v>10</v>
      </c>
      <c r="J29" s="96">
        <v>10</v>
      </c>
      <c r="K29" s="96">
        <v>9</v>
      </c>
      <c r="L29" s="98">
        <v>9</v>
      </c>
      <c r="M29" s="96">
        <v>10</v>
      </c>
      <c r="N29" s="96">
        <v>11</v>
      </c>
      <c r="O29" s="172">
        <v>25</v>
      </c>
      <c r="P29" s="102">
        <v>19</v>
      </c>
      <c r="Q29" s="102">
        <v>41</v>
      </c>
      <c r="R29" s="102">
        <v>43</v>
      </c>
      <c r="S29" s="102">
        <v>54</v>
      </c>
      <c r="T29" s="176">
        <v>34</v>
      </c>
      <c r="U29" s="102">
        <v>44</v>
      </c>
      <c r="V29" s="102">
        <v>46</v>
      </c>
      <c r="W29" s="99">
        <v>58</v>
      </c>
      <c r="X29" s="102">
        <v>37</v>
      </c>
      <c r="Y29" s="102">
        <v>48</v>
      </c>
      <c r="Z29" s="102">
        <v>45</v>
      </c>
      <c r="AA29" s="102">
        <v>57</v>
      </c>
      <c r="AB29" s="176">
        <v>32</v>
      </c>
      <c r="AC29" s="102">
        <v>4</v>
      </c>
      <c r="AD29" s="102">
        <v>4</v>
      </c>
      <c r="AE29" s="99">
        <v>3</v>
      </c>
      <c r="AF29" s="102">
        <v>0.8</v>
      </c>
      <c r="AG29" s="96">
        <v>1</v>
      </c>
      <c r="AH29" s="98">
        <v>1</v>
      </c>
      <c r="AI29" s="96">
        <v>1</v>
      </c>
      <c r="AJ29" s="96">
        <v>1</v>
      </c>
      <c r="AK29" s="97">
        <v>2</v>
      </c>
      <c r="AL29" s="96">
        <v>1</v>
      </c>
      <c r="AM29" s="96">
        <v>1</v>
      </c>
      <c r="AN29" s="96">
        <v>1</v>
      </c>
      <c r="AO29" s="96">
        <v>1</v>
      </c>
      <c r="AP29" s="98">
        <v>1</v>
      </c>
      <c r="AQ29" s="102">
        <v>1</v>
      </c>
      <c r="AR29" s="99">
        <v>1</v>
      </c>
      <c r="BS29" s="98"/>
      <c r="BT29" s="96"/>
      <c r="BU29" s="97"/>
      <c r="BV29" s="98"/>
      <c r="BW29" s="96"/>
      <c r="BX29" s="97"/>
      <c r="BY29" s="98"/>
      <c r="BZ29" s="96"/>
      <c r="CA29" s="97"/>
      <c r="CB29" s="98"/>
      <c r="CC29" s="96"/>
      <c r="CD29" s="97"/>
      <c r="CE29" s="98"/>
      <c r="CF29" s="96"/>
      <c r="CG29" s="97"/>
      <c r="CH29" s="98"/>
      <c r="CI29" s="96"/>
      <c r="CJ29" s="97"/>
      <c r="FD29" s="98"/>
      <c r="FE29" s="96"/>
      <c r="FF29" s="97"/>
    </row>
    <row r="30" spans="1:162">
      <c r="A30" s="416" t="str">
        <f>IF('1'!$A$1=1,B30,C30)</f>
        <v>russian federation</v>
      </c>
      <c r="B30" s="100" t="s">
        <v>144</v>
      </c>
      <c r="C30" s="103" t="s">
        <v>145</v>
      </c>
      <c r="D30" s="90">
        <v>390</v>
      </c>
      <c r="E30" s="13">
        <v>494</v>
      </c>
      <c r="F30" s="13">
        <v>480</v>
      </c>
      <c r="G30" s="173">
        <v>471</v>
      </c>
      <c r="H30" s="13">
        <v>280</v>
      </c>
      <c r="I30" s="102">
        <v>334</v>
      </c>
      <c r="J30" s="102">
        <v>397</v>
      </c>
      <c r="K30" s="102">
        <v>385</v>
      </c>
      <c r="L30" s="176">
        <v>304</v>
      </c>
      <c r="M30" s="102">
        <v>357</v>
      </c>
      <c r="N30" s="102">
        <v>297</v>
      </c>
      <c r="O30" s="173">
        <v>334</v>
      </c>
      <c r="P30" s="102">
        <v>282</v>
      </c>
      <c r="Q30" s="102">
        <v>279</v>
      </c>
      <c r="R30" s="102">
        <v>250</v>
      </c>
      <c r="S30" s="102">
        <v>280</v>
      </c>
      <c r="T30" s="90">
        <v>249</v>
      </c>
      <c r="U30" s="102">
        <v>263</v>
      </c>
      <c r="V30" s="102">
        <v>361</v>
      </c>
      <c r="W30" s="99">
        <v>393</v>
      </c>
      <c r="X30" s="102">
        <v>258</v>
      </c>
      <c r="Y30" s="102">
        <v>180</v>
      </c>
      <c r="Z30" s="102">
        <v>210</v>
      </c>
      <c r="AA30" s="102">
        <v>215</v>
      </c>
      <c r="AB30" s="90">
        <v>176</v>
      </c>
      <c r="AC30" s="13">
        <v>190</v>
      </c>
      <c r="AD30" s="13">
        <v>194</v>
      </c>
      <c r="AE30" s="173">
        <v>217</v>
      </c>
      <c r="AF30" s="96">
        <v>0</v>
      </c>
      <c r="AG30" s="96">
        <v>0</v>
      </c>
      <c r="AH30" s="98">
        <v>0</v>
      </c>
      <c r="AI30" s="96">
        <v>0</v>
      </c>
      <c r="AJ30" s="96">
        <v>0</v>
      </c>
      <c r="AK30" s="97">
        <v>0</v>
      </c>
      <c r="AL30" s="96">
        <v>0</v>
      </c>
      <c r="AM30" s="96">
        <v>0</v>
      </c>
      <c r="AN30" s="96">
        <v>0</v>
      </c>
      <c r="AO30" s="96">
        <v>0</v>
      </c>
      <c r="AP30" s="98">
        <v>0</v>
      </c>
      <c r="AQ30" s="102">
        <v>0</v>
      </c>
      <c r="AR30" s="99">
        <v>0</v>
      </c>
      <c r="BS30" s="98"/>
      <c r="BT30" s="96"/>
      <c r="BU30" s="97"/>
      <c r="BV30" s="98"/>
      <c r="BW30" s="96"/>
      <c r="BX30" s="97"/>
      <c r="BY30" s="98"/>
      <c r="BZ30" s="96"/>
      <c r="CA30" s="97"/>
      <c r="CB30" s="98"/>
      <c r="CC30" s="96"/>
      <c r="CD30" s="97"/>
      <c r="CE30" s="98"/>
      <c r="CF30" s="96"/>
      <c r="CG30" s="97"/>
      <c r="CH30" s="98"/>
      <c r="CI30" s="96"/>
      <c r="CJ30" s="97"/>
      <c r="FD30" s="98"/>
      <c r="FE30" s="96"/>
      <c r="FF30" s="97"/>
    </row>
    <row r="31" spans="1:162" ht="13">
      <c r="A31" s="416" t="str">
        <f>IF('1'!$A$1=1,B31,C31)</f>
        <v>Other countries</v>
      </c>
      <c r="B31" s="108" t="s">
        <v>98</v>
      </c>
      <c r="C31" s="109" t="s">
        <v>101</v>
      </c>
      <c r="D31" s="185">
        <f t="shared" ref="D31:AR31" si="0">D7-D9-D10-D13-D11-D12-D15-D14-D16-D17-D22-D18-D19-D21-D20-D23-D24-D25-D26-D27-D28-D29-D30</f>
        <v>189</v>
      </c>
      <c r="E31" s="186">
        <f t="shared" si="0"/>
        <v>231</v>
      </c>
      <c r="F31" s="186">
        <f t="shared" si="0"/>
        <v>241</v>
      </c>
      <c r="G31" s="397">
        <f t="shared" si="0"/>
        <v>257</v>
      </c>
      <c r="H31" s="186">
        <f t="shared" si="0"/>
        <v>224</v>
      </c>
      <c r="I31" s="186">
        <f t="shared" si="0"/>
        <v>248</v>
      </c>
      <c r="J31" s="186">
        <f t="shared" si="0"/>
        <v>243</v>
      </c>
      <c r="K31" s="186">
        <f t="shared" si="0"/>
        <v>251</v>
      </c>
      <c r="L31" s="185">
        <f t="shared" si="0"/>
        <v>237</v>
      </c>
      <c r="M31" s="186">
        <f t="shared" si="0"/>
        <v>251</v>
      </c>
      <c r="N31" s="186">
        <f t="shared" si="0"/>
        <v>278</v>
      </c>
      <c r="O31" s="397">
        <f t="shared" si="0"/>
        <v>296</v>
      </c>
      <c r="P31" s="186">
        <f t="shared" si="0"/>
        <v>309</v>
      </c>
      <c r="Q31" s="186">
        <f t="shared" si="0"/>
        <v>336</v>
      </c>
      <c r="R31" s="186">
        <f t="shared" si="0"/>
        <v>320</v>
      </c>
      <c r="S31" s="186">
        <f t="shared" si="0"/>
        <v>341</v>
      </c>
      <c r="T31" s="185">
        <f t="shared" si="0"/>
        <v>297</v>
      </c>
      <c r="U31" s="186">
        <f t="shared" si="0"/>
        <v>327</v>
      </c>
      <c r="V31" s="186">
        <f t="shared" si="0"/>
        <v>342</v>
      </c>
      <c r="W31" s="397">
        <f t="shared" si="0"/>
        <v>365</v>
      </c>
      <c r="X31" s="186">
        <f t="shared" si="0"/>
        <v>352</v>
      </c>
      <c r="Y31" s="186">
        <f t="shared" si="0"/>
        <v>338</v>
      </c>
      <c r="Z31" s="186">
        <f t="shared" si="0"/>
        <v>396</v>
      </c>
      <c r="AA31" s="186">
        <f t="shared" si="0"/>
        <v>406</v>
      </c>
      <c r="AB31" s="185">
        <f t="shared" si="0"/>
        <v>375</v>
      </c>
      <c r="AC31" s="186">
        <f t="shared" si="0"/>
        <v>412</v>
      </c>
      <c r="AD31" s="186">
        <f t="shared" si="0"/>
        <v>477</v>
      </c>
      <c r="AE31" s="397">
        <f t="shared" si="0"/>
        <v>500</v>
      </c>
      <c r="AF31" s="186">
        <f t="shared" si="0"/>
        <v>302.2</v>
      </c>
      <c r="AG31" s="186">
        <f t="shared" si="0"/>
        <v>281</v>
      </c>
      <c r="AH31" s="185">
        <f t="shared" si="0"/>
        <v>259</v>
      </c>
      <c r="AI31" s="186">
        <f t="shared" si="0"/>
        <v>249</v>
      </c>
      <c r="AJ31" s="186">
        <f t="shared" si="0"/>
        <v>247</v>
      </c>
      <c r="AK31" s="397">
        <f t="shared" si="0"/>
        <v>254</v>
      </c>
      <c r="AL31" s="186">
        <f t="shared" si="0"/>
        <v>215</v>
      </c>
      <c r="AM31" s="186">
        <f t="shared" si="0"/>
        <v>221</v>
      </c>
      <c r="AN31" s="186">
        <f t="shared" si="0"/>
        <v>209</v>
      </c>
      <c r="AO31" s="186">
        <f t="shared" si="0"/>
        <v>207</v>
      </c>
      <c r="AP31" s="98">
        <f t="shared" si="0"/>
        <v>181</v>
      </c>
      <c r="AQ31" s="96">
        <f t="shared" si="0"/>
        <v>204</v>
      </c>
      <c r="AR31" s="97">
        <f t="shared" si="0"/>
        <v>209</v>
      </c>
      <c r="BS31" s="98"/>
      <c r="BT31" s="96"/>
      <c r="BU31" s="97"/>
      <c r="BV31" s="98"/>
      <c r="BW31" s="96"/>
      <c r="BX31" s="97"/>
      <c r="BY31" s="98"/>
      <c r="BZ31" s="96"/>
      <c r="CA31" s="97"/>
      <c r="CB31" s="98"/>
      <c r="CC31" s="96"/>
      <c r="CD31" s="97"/>
      <c r="CE31" s="98"/>
      <c r="CF31" s="96"/>
      <c r="CG31" s="97"/>
      <c r="CH31" s="98"/>
      <c r="CI31" s="96"/>
      <c r="CJ31" s="97"/>
      <c r="FD31" s="98"/>
      <c r="FE31" s="96"/>
      <c r="FF31" s="97"/>
    </row>
    <row r="32" spans="1:162" ht="15" customHeight="1">
      <c r="A32" s="417" t="str">
        <f>IF('1'!$A$1=1,B32,C32)</f>
        <v>Reference:</v>
      </c>
      <c r="B32" s="113" t="s">
        <v>99</v>
      </c>
      <c r="C32" s="114" t="s">
        <v>102</v>
      </c>
      <c r="D32" s="107"/>
      <c r="E32" s="59"/>
      <c r="F32" s="12"/>
      <c r="G32" s="172"/>
      <c r="H32" s="12"/>
      <c r="I32" s="96"/>
      <c r="J32" s="96"/>
      <c r="K32" s="96"/>
      <c r="L32" s="98"/>
      <c r="M32" s="96"/>
      <c r="N32" s="96"/>
      <c r="O32" s="172"/>
      <c r="P32" s="96"/>
      <c r="Q32" s="102"/>
      <c r="R32" s="102"/>
      <c r="S32" s="102"/>
      <c r="T32" s="176"/>
      <c r="U32" s="102"/>
      <c r="V32" s="187"/>
      <c r="W32" s="99"/>
      <c r="X32" s="187"/>
      <c r="Y32" s="102"/>
      <c r="Z32" s="102"/>
      <c r="AA32" s="102"/>
      <c r="AB32" s="176"/>
      <c r="AC32" s="102"/>
      <c r="AD32" s="102"/>
      <c r="AE32" s="99"/>
      <c r="AF32" s="96"/>
      <c r="AG32" s="96"/>
      <c r="AH32" s="98"/>
      <c r="AI32" s="96"/>
      <c r="AJ32" s="96"/>
      <c r="AK32" s="97"/>
      <c r="AL32" s="96"/>
      <c r="AM32" s="96"/>
      <c r="AN32" s="96"/>
      <c r="AO32" s="96"/>
      <c r="AP32" s="211"/>
      <c r="AQ32" s="477"/>
      <c r="AR32" s="478"/>
      <c r="BS32" s="98"/>
      <c r="BT32" s="96"/>
      <c r="BU32" s="97"/>
      <c r="BV32" s="98"/>
      <c r="BW32" s="96"/>
      <c r="BX32" s="97"/>
      <c r="BY32" s="98"/>
      <c r="BZ32" s="96"/>
      <c r="CA32" s="97"/>
      <c r="CB32" s="98"/>
      <c r="CC32" s="96"/>
      <c r="CD32" s="97"/>
      <c r="CE32" s="98"/>
      <c r="CF32" s="96"/>
      <c r="CG32" s="97"/>
      <c r="CH32" s="98"/>
      <c r="CI32" s="96"/>
      <c r="CJ32" s="97"/>
      <c r="FD32" s="98"/>
      <c r="FE32" s="96"/>
      <c r="FF32" s="97"/>
    </row>
    <row r="33" spans="1:162" s="86" customFormat="1" ht="15" customHeight="1">
      <c r="A33" s="418" t="str">
        <f>IF('1'!$A$1=1,B33,C33)</f>
        <v>EU countries</v>
      </c>
      <c r="B33" s="118" t="s">
        <v>100</v>
      </c>
      <c r="C33" s="119" t="s">
        <v>103</v>
      </c>
      <c r="D33" s="120">
        <v>674</v>
      </c>
      <c r="E33" s="121">
        <v>787</v>
      </c>
      <c r="F33" s="121">
        <v>843</v>
      </c>
      <c r="G33" s="425">
        <v>848</v>
      </c>
      <c r="H33" s="121">
        <v>807</v>
      </c>
      <c r="I33" s="122">
        <v>1016</v>
      </c>
      <c r="J33" s="122">
        <v>1107</v>
      </c>
      <c r="K33" s="122">
        <v>1065</v>
      </c>
      <c r="L33" s="124">
        <v>1073</v>
      </c>
      <c r="M33" s="122">
        <v>1301</v>
      </c>
      <c r="N33" s="122">
        <v>1485</v>
      </c>
      <c r="O33" s="425">
        <v>1528</v>
      </c>
      <c r="P33" s="122">
        <v>1529</v>
      </c>
      <c r="Q33" s="184">
        <v>1602</v>
      </c>
      <c r="R33" s="184">
        <v>1806</v>
      </c>
      <c r="S33" s="184">
        <v>1819</v>
      </c>
      <c r="T33" s="208">
        <v>1648</v>
      </c>
      <c r="U33" s="184">
        <v>1768</v>
      </c>
      <c r="V33" s="184">
        <v>1854</v>
      </c>
      <c r="W33" s="423">
        <v>1857</v>
      </c>
      <c r="X33" s="184">
        <v>1666</v>
      </c>
      <c r="Y33" s="184">
        <v>1519</v>
      </c>
      <c r="Z33" s="184">
        <v>1721</v>
      </c>
      <c r="AA33" s="184">
        <v>1916</v>
      </c>
      <c r="AB33" s="110">
        <v>2112</v>
      </c>
      <c r="AC33" s="300">
        <v>2164</v>
      </c>
      <c r="AD33" s="111">
        <v>2096</v>
      </c>
      <c r="AE33" s="112">
        <v>2230</v>
      </c>
      <c r="AF33" s="122">
        <v>2064</v>
      </c>
      <c r="AG33" s="122">
        <v>2120</v>
      </c>
      <c r="AH33" s="124">
        <v>2063</v>
      </c>
      <c r="AI33" s="122">
        <v>1982</v>
      </c>
      <c r="AJ33" s="122">
        <v>1952</v>
      </c>
      <c r="AK33" s="123">
        <v>1914</v>
      </c>
      <c r="AL33" s="122">
        <v>1713</v>
      </c>
      <c r="AM33" s="396">
        <v>1586</v>
      </c>
      <c r="AN33" s="122">
        <v>1509</v>
      </c>
      <c r="AO33" s="122">
        <v>1404</v>
      </c>
      <c r="AP33" s="124">
        <v>1282</v>
      </c>
      <c r="AQ33" s="184">
        <v>1261</v>
      </c>
      <c r="AR33" s="423">
        <v>1301</v>
      </c>
      <c r="BS33" s="117"/>
      <c r="BT33" s="115"/>
      <c r="BU33" s="116"/>
      <c r="BV33" s="117"/>
      <c r="BW33" s="115"/>
      <c r="BX33" s="116"/>
      <c r="BY33" s="117"/>
      <c r="BZ33" s="115"/>
      <c r="CA33" s="116"/>
      <c r="CB33" s="117"/>
      <c r="CC33" s="115"/>
      <c r="CD33" s="116"/>
      <c r="CE33" s="117"/>
      <c r="CF33" s="115"/>
      <c r="CG33" s="116"/>
      <c r="CH33" s="117"/>
      <c r="CI33" s="115"/>
      <c r="CJ33" s="116"/>
      <c r="FD33" s="117"/>
      <c r="FE33" s="115"/>
      <c r="FF33" s="116"/>
    </row>
    <row r="34" spans="1:162" s="86" customFormat="1" ht="15" customHeight="1">
      <c r="A34" s="194"/>
      <c r="B34" s="311"/>
      <c r="C34" s="109"/>
      <c r="D34" s="59"/>
      <c r="E34" s="59"/>
      <c r="F34" s="59"/>
      <c r="G34" s="59"/>
      <c r="H34" s="59"/>
      <c r="I34" s="115"/>
      <c r="J34" s="115"/>
      <c r="K34" s="115"/>
      <c r="L34" s="115"/>
      <c r="M34" s="115"/>
      <c r="N34" s="115"/>
      <c r="O34" s="59"/>
      <c r="P34" s="115"/>
      <c r="Q34" s="312"/>
      <c r="R34" s="312"/>
      <c r="S34" s="312"/>
      <c r="T34" s="312"/>
      <c r="U34" s="312"/>
      <c r="V34" s="312"/>
      <c r="W34" s="312"/>
      <c r="X34" s="312"/>
      <c r="Y34" s="312"/>
      <c r="Z34" s="312"/>
      <c r="AA34" s="312"/>
      <c r="AB34" s="13"/>
      <c r="AC34" s="194"/>
      <c r="AD34" s="13"/>
      <c r="AE34" s="13"/>
      <c r="AF34" s="115"/>
      <c r="BS34" s="117"/>
      <c r="BT34" s="115"/>
      <c r="BU34" s="116"/>
      <c r="BV34" s="117"/>
      <c r="BW34" s="115"/>
      <c r="BX34" s="116"/>
      <c r="BY34" s="117"/>
      <c r="BZ34" s="115"/>
      <c r="CA34" s="116"/>
      <c r="CB34" s="117"/>
      <c r="CC34" s="115"/>
      <c r="CD34" s="116"/>
      <c r="CE34" s="117"/>
      <c r="CF34" s="115"/>
      <c r="CG34" s="116"/>
      <c r="CH34" s="117"/>
      <c r="CI34" s="115"/>
      <c r="CJ34" s="116"/>
      <c r="FD34" s="117"/>
      <c r="FE34" s="115"/>
      <c r="FF34" s="116"/>
    </row>
    <row r="35" spans="1:162" s="86" customFormat="1" ht="43.5" customHeight="1">
      <c r="A35" s="528" t="str">
        <f>IF('1'!$A$1=1,A47,A49)</f>
        <v xml:space="preserve">*According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 </v>
      </c>
      <c r="B35" s="528"/>
      <c r="C35" s="528"/>
      <c r="D35" s="528"/>
      <c r="E35" s="528"/>
      <c r="F35" s="528"/>
      <c r="G35" s="528"/>
      <c r="H35" s="528"/>
      <c r="I35" s="528"/>
      <c r="J35" s="528"/>
      <c r="K35" s="528"/>
      <c r="L35" s="528"/>
      <c r="M35" s="528"/>
      <c r="N35" s="528"/>
      <c r="O35" s="528"/>
      <c r="P35" s="528"/>
      <c r="Q35" s="528"/>
      <c r="R35" s="528"/>
      <c r="S35" s="528"/>
      <c r="T35" s="528"/>
      <c r="U35" s="528"/>
      <c r="V35" s="528"/>
      <c r="W35" s="528"/>
      <c r="X35" s="528"/>
      <c r="Y35" s="528"/>
      <c r="Z35" s="528"/>
      <c r="AA35" s="528"/>
      <c r="AB35" s="528"/>
      <c r="AC35" s="528"/>
      <c r="AD35" s="528"/>
      <c r="AE35" s="528"/>
      <c r="AF35" s="528"/>
      <c r="AG35" s="528"/>
      <c r="AH35" s="528"/>
      <c r="AI35" s="528"/>
      <c r="AJ35" s="528"/>
      <c r="AK35" s="528"/>
      <c r="AL35" s="528"/>
      <c r="AM35" s="528"/>
      <c r="AN35" s="528"/>
      <c r="AO35" s="528"/>
      <c r="AP35" s="528"/>
      <c r="AQ35" s="528"/>
      <c r="AR35" s="528"/>
      <c r="BS35" s="117"/>
      <c r="BT35" s="115"/>
      <c r="BU35" s="116"/>
      <c r="BV35" s="117"/>
      <c r="BW35" s="115"/>
      <c r="BX35" s="116"/>
      <c r="BY35" s="117"/>
      <c r="BZ35" s="115"/>
      <c r="CA35" s="116"/>
      <c r="CB35" s="117"/>
      <c r="CC35" s="115"/>
      <c r="CD35" s="116"/>
      <c r="CE35" s="117"/>
      <c r="CF35" s="115"/>
      <c r="CG35" s="116"/>
      <c r="CH35" s="117"/>
      <c r="CI35" s="115"/>
      <c r="CJ35" s="116"/>
      <c r="FD35" s="117"/>
      <c r="FE35" s="115"/>
      <c r="FF35" s="116"/>
    </row>
    <row r="36" spans="1:162" ht="33" customHeight="1">
      <c r="A36" s="512" t="str">
        <f>IF('1'!A1=1,A92,A94)</f>
        <v xml:space="preserve">Note 1: Data are based on bank statements on transactions with non-residents and the transfers performed using international money transfer systems, and they  include the amounts received through informal channels. </v>
      </c>
      <c r="B36" s="512"/>
      <c r="C36" s="512"/>
      <c r="D36" s="512"/>
      <c r="E36" s="512"/>
      <c r="F36" s="512"/>
      <c r="G36" s="512"/>
      <c r="H36" s="512"/>
      <c r="I36" s="512"/>
      <c r="J36" s="512"/>
      <c r="K36" s="512"/>
      <c r="L36" s="512"/>
      <c r="M36" s="512"/>
      <c r="N36" s="512"/>
      <c r="O36" s="512"/>
      <c r="P36" s="512"/>
      <c r="Q36" s="512"/>
      <c r="R36" s="512"/>
      <c r="S36" s="512"/>
      <c r="T36" s="512"/>
      <c r="U36" s="512"/>
      <c r="V36" s="512"/>
      <c r="W36" s="512"/>
      <c r="X36" s="512"/>
      <c r="Y36" s="512"/>
      <c r="Z36" s="512"/>
      <c r="AA36" s="512"/>
      <c r="AB36" s="512"/>
      <c r="AC36" s="512"/>
      <c r="AD36" s="512"/>
      <c r="AE36" s="512"/>
      <c r="AF36" s="512"/>
      <c r="AG36" s="512"/>
      <c r="AH36" s="512"/>
      <c r="AI36" s="512"/>
      <c r="AJ36" s="512"/>
      <c r="AK36" s="512"/>
      <c r="AL36" s="512"/>
      <c r="AM36" s="512"/>
      <c r="AN36" s="512"/>
      <c r="AO36" s="512"/>
      <c r="AP36" s="512"/>
      <c r="AQ36" s="512"/>
      <c r="AR36" s="512"/>
      <c r="BS36" s="98"/>
      <c r="BT36" s="96"/>
      <c r="BU36" s="97"/>
      <c r="BV36" s="98"/>
      <c r="BW36" s="96"/>
      <c r="BX36" s="97"/>
      <c r="BY36" s="98"/>
      <c r="BZ36" s="96"/>
      <c r="CA36" s="97"/>
      <c r="CB36" s="98"/>
      <c r="CC36" s="96"/>
      <c r="CD36" s="97"/>
      <c r="CE36" s="98"/>
      <c r="CF36" s="96"/>
      <c r="CG36" s="97"/>
      <c r="CH36" s="98"/>
      <c r="CI36" s="96"/>
      <c r="CJ36" s="97"/>
      <c r="FD36" s="98"/>
      <c r="FE36" s="96"/>
      <c r="FF36" s="97"/>
    </row>
    <row r="37" spans="1:162" ht="20.149999999999999" customHeight="1">
      <c r="A37" s="512" t="str">
        <f>IF('1'!A1=1,A42,A43)</f>
        <v>Note 2: United Kingdom are excluded from the data for EU countries since 2015</v>
      </c>
      <c r="B37" s="512"/>
      <c r="C37" s="512"/>
      <c r="D37" s="512"/>
      <c r="E37" s="512"/>
      <c r="F37" s="512"/>
      <c r="G37" s="512"/>
      <c r="H37" s="512"/>
      <c r="I37" s="512"/>
      <c r="J37" s="512"/>
      <c r="K37" s="512"/>
      <c r="L37" s="512"/>
      <c r="M37" s="512"/>
      <c r="N37" s="512"/>
      <c r="O37" s="512"/>
      <c r="P37" s="512"/>
      <c r="Q37" s="512"/>
      <c r="R37" s="512"/>
      <c r="S37" s="512"/>
      <c r="T37" s="512"/>
      <c r="U37" s="512"/>
      <c r="V37" s="512"/>
      <c r="W37" s="512"/>
      <c r="X37" s="512"/>
      <c r="Y37" s="512"/>
      <c r="Z37" s="512"/>
      <c r="AA37" s="512"/>
      <c r="AB37" s="512"/>
      <c r="AC37" s="512"/>
      <c r="AD37" s="512"/>
      <c r="AE37" s="512"/>
      <c r="AF37" s="512"/>
      <c r="AG37" s="512"/>
      <c r="AH37" s="512"/>
      <c r="AI37" s="512"/>
      <c r="AJ37" s="512"/>
      <c r="AK37" s="512"/>
      <c r="AL37" s="512"/>
      <c r="AM37" s="512"/>
      <c r="AN37" s="512"/>
      <c r="AO37" s="512"/>
      <c r="AP37" s="512"/>
      <c r="AQ37" s="512"/>
      <c r="BS37" s="214"/>
      <c r="BT37" s="215"/>
      <c r="BU37" s="216"/>
      <c r="BV37" s="214"/>
      <c r="BW37" s="215"/>
      <c r="BX37" s="216"/>
      <c r="BY37" s="214"/>
      <c r="BZ37" s="215"/>
      <c r="CA37" s="216"/>
      <c r="CB37" s="214"/>
      <c r="CC37" s="215"/>
      <c r="CD37" s="216"/>
      <c r="CE37" s="214"/>
      <c r="CF37" s="215"/>
      <c r="CG37" s="216"/>
      <c r="CH37" s="214"/>
      <c r="CI37" s="215"/>
      <c r="CJ37" s="216"/>
      <c r="FD37" s="98"/>
      <c r="FE37" s="96"/>
      <c r="FF37" s="97"/>
    </row>
    <row r="38" spans="1:162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FD38" s="98"/>
      <c r="FE38" s="96"/>
      <c r="FF38" s="97"/>
    </row>
    <row r="39" spans="1:162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FD39" s="214"/>
      <c r="FE39" s="215"/>
      <c r="FF39" s="216"/>
    </row>
    <row r="40" spans="1:162">
      <c r="A40" s="322"/>
      <c r="B40" s="322"/>
      <c r="C40" s="322"/>
      <c r="D40" s="322"/>
      <c r="E40" s="322"/>
      <c r="F40" s="322"/>
      <c r="G40" s="322"/>
      <c r="H40" s="322"/>
    </row>
    <row r="41" spans="1:162" ht="12.65" customHeight="1">
      <c r="A41" s="322"/>
      <c r="B41" s="322"/>
      <c r="C41" s="322"/>
      <c r="D41" s="322"/>
      <c r="E41" s="322"/>
      <c r="F41" s="322"/>
      <c r="G41" s="322"/>
      <c r="H41" s="322"/>
    </row>
    <row r="42" spans="1:162" ht="12.65" hidden="1" customHeight="1">
      <c r="A42" s="284" t="s">
        <v>147</v>
      </c>
      <c r="B42" s="322"/>
      <c r="C42" s="322"/>
      <c r="D42" s="322"/>
      <c r="E42" s="322"/>
      <c r="F42" s="322"/>
      <c r="G42" s="322"/>
      <c r="H42" s="322"/>
    </row>
    <row r="43" spans="1:162" ht="12.65" hidden="1" customHeight="1">
      <c r="A43" s="284" t="s">
        <v>148</v>
      </c>
      <c r="B43" s="322"/>
      <c r="C43" s="322"/>
      <c r="D43" s="322"/>
      <c r="E43" s="322"/>
      <c r="F43" s="322"/>
      <c r="G43" s="322"/>
      <c r="H43" s="322"/>
    </row>
    <row r="44" spans="1:162" ht="12.65" hidden="1" customHeight="1">
      <c r="A44" s="322"/>
      <c r="B44" s="322"/>
      <c r="C44" s="322"/>
      <c r="D44" s="322"/>
      <c r="E44" s="322"/>
      <c r="F44" s="322"/>
      <c r="G44" s="322"/>
      <c r="H44" s="322"/>
    </row>
    <row r="45" spans="1:162" ht="12.65" hidden="1" customHeight="1">
      <c r="A45" s="322"/>
      <c r="B45" s="322"/>
      <c r="C45" s="322"/>
      <c r="D45" s="322"/>
      <c r="E45" s="322"/>
      <c r="F45" s="322"/>
      <c r="G45" s="322"/>
      <c r="H45" s="322"/>
    </row>
    <row r="46" spans="1:162" hidden="1">
      <c r="A46" s="322"/>
      <c r="B46" s="322"/>
      <c r="C46" s="322"/>
      <c r="D46" s="322"/>
      <c r="E46" s="322"/>
      <c r="F46" s="322"/>
      <c r="G46" s="322"/>
      <c r="H46" s="322"/>
    </row>
    <row r="47" spans="1:162" ht="25.5" hidden="1" customHeight="1">
      <c r="A47" s="322" t="s">
        <v>166</v>
      </c>
      <c r="B47" s="322"/>
      <c r="C47" s="322"/>
      <c r="D47" s="322"/>
      <c r="E47" s="322"/>
      <c r="F47" s="322"/>
      <c r="G47" s="322"/>
      <c r="H47" s="322"/>
    </row>
    <row r="48" spans="1:162" ht="12.65" hidden="1" customHeight="1">
      <c r="A48" s="322"/>
      <c r="B48" s="322"/>
      <c r="C48" s="322"/>
      <c r="D48" s="322"/>
      <c r="E48" s="322"/>
      <c r="F48" s="322"/>
      <c r="G48" s="322"/>
      <c r="H48" s="322"/>
    </row>
    <row r="49" spans="1:8" ht="179.15" hidden="1" customHeight="1">
      <c r="A49" s="322" t="s">
        <v>167</v>
      </c>
      <c r="B49" s="322"/>
      <c r="C49" s="322"/>
      <c r="D49" s="322"/>
      <c r="E49" s="322"/>
      <c r="F49" s="322"/>
      <c r="G49" s="322"/>
      <c r="H49" s="322"/>
    </row>
    <row r="50" spans="1:8" ht="12.65" customHeight="1">
      <c r="A50" s="322"/>
      <c r="B50" s="322"/>
      <c r="C50" s="322"/>
      <c r="D50" s="322"/>
      <c r="E50" s="322"/>
      <c r="F50" s="322"/>
      <c r="G50" s="322"/>
      <c r="H50" s="322"/>
    </row>
    <row r="51" spans="1:8" ht="12.65" customHeight="1">
      <c r="A51" s="322"/>
      <c r="B51" s="322"/>
      <c r="C51" s="322"/>
      <c r="D51" s="322"/>
      <c r="E51" s="322"/>
      <c r="F51" s="322"/>
      <c r="G51" s="322"/>
      <c r="H51" s="322"/>
    </row>
    <row r="52" spans="1:8" ht="12.65" customHeight="1">
      <c r="A52" s="322"/>
      <c r="B52" s="322"/>
      <c r="C52" s="322"/>
      <c r="D52" s="322"/>
      <c r="E52" s="322"/>
      <c r="F52" s="322"/>
      <c r="G52" s="322"/>
      <c r="H52" s="322"/>
    </row>
    <row r="53" spans="1:8" ht="12.65" customHeight="1">
      <c r="A53" s="322"/>
      <c r="B53" s="322"/>
      <c r="C53" s="322"/>
      <c r="D53" s="322"/>
      <c r="E53" s="322"/>
      <c r="F53" s="322"/>
      <c r="G53" s="322"/>
      <c r="H53" s="322"/>
    </row>
    <row r="54" spans="1:8" ht="12.65" customHeight="1">
      <c r="A54" s="322"/>
      <c r="B54" s="322"/>
      <c r="C54" s="322"/>
      <c r="D54" s="322"/>
      <c r="E54" s="322"/>
      <c r="F54" s="322"/>
      <c r="G54" s="322"/>
      <c r="H54" s="322"/>
    </row>
    <row r="55" spans="1:8" ht="12.65" customHeight="1">
      <c r="A55" s="322"/>
      <c r="B55" s="322"/>
      <c r="C55" s="322"/>
      <c r="D55" s="322"/>
      <c r="E55" s="322"/>
      <c r="F55" s="322"/>
      <c r="G55" s="322"/>
      <c r="H55" s="322"/>
    </row>
    <row r="56" spans="1:8" ht="12.65" customHeight="1">
      <c r="A56" s="322"/>
      <c r="B56" s="322"/>
      <c r="C56" s="322"/>
      <c r="D56" s="322"/>
      <c r="E56" s="322"/>
      <c r="F56" s="322"/>
      <c r="G56" s="322"/>
      <c r="H56" s="322"/>
    </row>
    <row r="57" spans="1:8" ht="12.65" customHeight="1">
      <c r="A57" s="322"/>
      <c r="B57" s="322"/>
      <c r="C57" s="322"/>
      <c r="D57" s="322"/>
      <c r="E57" s="322"/>
      <c r="F57" s="322"/>
      <c r="G57" s="322"/>
      <c r="H57" s="322"/>
    </row>
    <row r="58" spans="1:8" ht="12.65" customHeight="1">
      <c r="A58" s="322"/>
      <c r="B58" s="322"/>
      <c r="C58" s="322"/>
      <c r="D58" s="322"/>
      <c r="E58" s="322"/>
      <c r="F58" s="322"/>
      <c r="G58" s="322"/>
      <c r="H58" s="322"/>
    </row>
    <row r="59" spans="1:8" ht="12.65" customHeight="1">
      <c r="A59" s="322"/>
      <c r="B59" s="322"/>
      <c r="C59" s="322"/>
      <c r="D59" s="322"/>
      <c r="E59" s="322"/>
      <c r="F59" s="322"/>
      <c r="G59" s="322"/>
      <c r="H59" s="322"/>
    </row>
    <row r="60" spans="1:8" ht="12.65" customHeight="1">
      <c r="A60" s="322"/>
      <c r="B60" s="322"/>
      <c r="C60" s="322"/>
      <c r="D60" s="322"/>
      <c r="E60" s="322"/>
      <c r="F60" s="322"/>
      <c r="G60" s="322"/>
      <c r="H60" s="322"/>
    </row>
    <row r="61" spans="1:8" ht="12.65" customHeight="1">
      <c r="A61" s="322"/>
      <c r="B61" s="322"/>
      <c r="C61" s="322"/>
      <c r="D61" s="322"/>
      <c r="E61" s="322"/>
      <c r="F61" s="322"/>
      <c r="G61" s="322"/>
      <c r="H61" s="322"/>
    </row>
    <row r="62" spans="1:8" ht="12.65" customHeight="1">
      <c r="A62" s="322"/>
      <c r="B62" s="322"/>
      <c r="C62" s="322"/>
      <c r="D62" s="322"/>
      <c r="E62" s="322"/>
      <c r="F62" s="322"/>
      <c r="G62" s="322"/>
      <c r="H62" s="322"/>
    </row>
    <row r="63" spans="1:8" ht="12.65" customHeight="1">
      <c r="A63" s="322"/>
      <c r="B63" s="322"/>
      <c r="C63" s="322"/>
      <c r="D63" s="322"/>
      <c r="E63" s="322"/>
      <c r="F63" s="322"/>
      <c r="G63" s="322"/>
      <c r="H63" s="322"/>
    </row>
    <row r="64" spans="1:8" ht="12.65" customHeight="1">
      <c r="A64" s="322"/>
      <c r="B64" s="322"/>
      <c r="C64" s="322"/>
      <c r="D64" s="322"/>
      <c r="E64" s="322"/>
      <c r="F64" s="322"/>
      <c r="G64" s="322"/>
      <c r="H64" s="322"/>
    </row>
    <row r="65" spans="1:8" ht="12.65" customHeight="1">
      <c r="A65" s="322"/>
      <c r="B65" s="322"/>
      <c r="C65" s="322"/>
      <c r="D65" s="322"/>
      <c r="E65" s="322"/>
      <c r="F65" s="322"/>
      <c r="G65" s="322"/>
      <c r="H65" s="322"/>
    </row>
    <row r="66" spans="1:8" ht="12.65" customHeight="1">
      <c r="A66" s="322"/>
      <c r="B66" s="322"/>
      <c r="C66" s="322"/>
      <c r="D66" s="322"/>
      <c r="E66" s="322"/>
      <c r="F66" s="322"/>
      <c r="G66" s="322"/>
      <c r="H66" s="322"/>
    </row>
    <row r="67" spans="1:8" ht="12.65" customHeight="1">
      <c r="A67" s="322"/>
      <c r="B67" s="322"/>
      <c r="C67" s="322"/>
      <c r="D67" s="322"/>
      <c r="E67" s="322"/>
      <c r="F67" s="322"/>
      <c r="G67" s="322"/>
      <c r="H67" s="322"/>
    </row>
    <row r="68" spans="1:8" ht="12.65" customHeight="1">
      <c r="A68" s="322"/>
      <c r="B68" s="322"/>
      <c r="C68" s="322"/>
      <c r="D68" s="322"/>
      <c r="E68" s="322"/>
      <c r="F68" s="322"/>
      <c r="G68" s="322"/>
      <c r="H68" s="322"/>
    </row>
    <row r="69" spans="1:8" ht="12.65" customHeight="1">
      <c r="A69" s="322"/>
      <c r="B69" s="322"/>
      <c r="C69" s="322"/>
      <c r="D69" s="322"/>
      <c r="E69" s="322"/>
      <c r="F69" s="322"/>
      <c r="G69" s="322"/>
      <c r="H69" s="322"/>
    </row>
    <row r="70" spans="1:8" ht="12.65" customHeight="1">
      <c r="A70" s="322"/>
      <c r="B70" s="322"/>
      <c r="C70" s="322"/>
      <c r="D70" s="322"/>
      <c r="E70" s="322"/>
      <c r="F70" s="322"/>
      <c r="G70" s="322"/>
      <c r="H70" s="322"/>
    </row>
    <row r="71" spans="1:8" ht="12.65" customHeight="1">
      <c r="A71" s="322"/>
      <c r="B71" s="322"/>
      <c r="C71" s="322"/>
      <c r="D71" s="322"/>
      <c r="E71" s="322"/>
      <c r="F71" s="322"/>
      <c r="G71" s="322"/>
      <c r="H71" s="322"/>
    </row>
    <row r="72" spans="1:8" ht="12.65" customHeight="1">
      <c r="A72" s="322"/>
      <c r="B72" s="322"/>
      <c r="C72" s="322"/>
      <c r="D72" s="322"/>
      <c r="E72" s="322"/>
      <c r="F72" s="322"/>
      <c r="G72" s="322"/>
      <c r="H72" s="322"/>
    </row>
    <row r="73" spans="1:8" ht="12.65" customHeight="1">
      <c r="A73" s="322"/>
      <c r="B73" s="322"/>
      <c r="C73" s="322"/>
      <c r="D73" s="322"/>
      <c r="E73" s="322"/>
      <c r="F73" s="322"/>
      <c r="G73" s="322"/>
      <c r="H73" s="322"/>
    </row>
    <row r="74" spans="1:8" ht="12.65" customHeight="1">
      <c r="A74" s="322"/>
      <c r="B74" s="322"/>
      <c r="C74" s="322"/>
      <c r="D74" s="322"/>
      <c r="E74" s="322"/>
      <c r="F74" s="322"/>
      <c r="G74" s="322"/>
      <c r="H74" s="322"/>
    </row>
    <row r="75" spans="1:8" ht="12.65" customHeight="1">
      <c r="A75" s="322"/>
      <c r="B75" s="322"/>
      <c r="C75" s="322"/>
      <c r="D75" s="322"/>
      <c r="E75" s="322"/>
      <c r="F75" s="322"/>
      <c r="G75" s="322"/>
      <c r="H75" s="322"/>
    </row>
    <row r="76" spans="1:8" ht="12.65" customHeight="1">
      <c r="A76" s="322"/>
      <c r="B76" s="322"/>
      <c r="C76" s="322"/>
      <c r="D76" s="322"/>
      <c r="E76" s="322"/>
      <c r="F76" s="322"/>
      <c r="G76" s="322"/>
      <c r="H76" s="322"/>
    </row>
    <row r="77" spans="1:8" ht="12.65" customHeight="1">
      <c r="A77" s="322"/>
      <c r="B77" s="322"/>
      <c r="C77" s="322"/>
      <c r="D77" s="322"/>
      <c r="E77" s="322"/>
      <c r="F77" s="322"/>
      <c r="G77" s="322"/>
      <c r="H77" s="322"/>
    </row>
    <row r="78" spans="1:8">
      <c r="A78" s="322"/>
      <c r="B78" s="322"/>
      <c r="C78" s="322"/>
      <c r="D78" s="322"/>
      <c r="E78" s="322"/>
      <c r="F78" s="322"/>
      <c r="G78" s="322"/>
      <c r="H78" s="322"/>
    </row>
    <row r="79" spans="1:8">
      <c r="A79" s="322"/>
      <c r="B79" s="322"/>
      <c r="C79" s="322"/>
      <c r="D79" s="322"/>
      <c r="E79" s="322"/>
      <c r="F79" s="322"/>
      <c r="G79" s="322"/>
      <c r="H79" s="322"/>
    </row>
    <row r="80" spans="1:8">
      <c r="A80" s="322"/>
      <c r="B80" s="322"/>
      <c r="C80" s="322"/>
      <c r="D80" s="322"/>
      <c r="E80" s="322"/>
      <c r="F80" s="322"/>
      <c r="G80" s="322"/>
      <c r="H80" s="322"/>
    </row>
    <row r="81" spans="1:9">
      <c r="A81" s="322"/>
      <c r="B81" s="322"/>
      <c r="C81" s="322"/>
      <c r="D81" s="322"/>
      <c r="E81" s="322"/>
      <c r="F81" s="322"/>
      <c r="G81" s="322"/>
      <c r="H81" s="322"/>
    </row>
    <row r="82" spans="1:9">
      <c r="A82" s="322"/>
      <c r="B82" s="322"/>
      <c r="C82" s="322"/>
      <c r="D82" s="322"/>
      <c r="E82" s="322"/>
      <c r="F82" s="322"/>
      <c r="G82" s="322"/>
      <c r="H82" s="322"/>
    </row>
    <row r="83" spans="1:9">
      <c r="A83" s="322"/>
      <c r="B83" s="322"/>
      <c r="C83" s="322"/>
      <c r="D83" s="322"/>
      <c r="E83" s="322"/>
      <c r="F83" s="322"/>
      <c r="G83" s="322"/>
      <c r="H83" s="322"/>
    </row>
    <row r="84" spans="1:9">
      <c r="A84" s="322"/>
      <c r="B84" s="322"/>
      <c r="C84" s="322"/>
      <c r="D84" s="322"/>
      <c r="E84" s="322"/>
      <c r="F84" s="322"/>
      <c r="G84" s="322"/>
      <c r="H84" s="322"/>
    </row>
    <row r="85" spans="1:9">
      <c r="A85" s="322"/>
      <c r="B85" s="322"/>
      <c r="C85" s="322"/>
      <c r="D85" s="322"/>
      <c r="E85" s="322"/>
      <c r="F85" s="322"/>
      <c r="G85" s="322"/>
      <c r="H85" s="322"/>
    </row>
    <row r="86" spans="1:9">
      <c r="A86" s="322"/>
      <c r="B86" s="322"/>
      <c r="C86" s="322"/>
      <c r="D86" s="322"/>
      <c r="E86" s="322"/>
      <c r="F86" s="322"/>
      <c r="G86" s="322"/>
      <c r="H86" s="322"/>
    </row>
    <row r="87" spans="1:9">
      <c r="A87" s="322"/>
      <c r="B87" s="322"/>
      <c r="C87" s="322"/>
      <c r="D87" s="322"/>
      <c r="E87" s="322"/>
      <c r="F87" s="322"/>
      <c r="G87" s="322"/>
      <c r="H87" s="322"/>
    </row>
    <row r="88" spans="1:9">
      <c r="A88" s="322"/>
      <c r="B88" s="322"/>
      <c r="C88" s="322"/>
      <c r="D88" s="322"/>
      <c r="E88" s="322"/>
      <c r="F88" s="322"/>
      <c r="G88" s="322"/>
      <c r="H88" s="322"/>
    </row>
    <row r="89" spans="1:9">
      <c r="A89" s="322"/>
      <c r="B89" s="322"/>
      <c r="C89" s="322"/>
      <c r="D89" s="322"/>
      <c r="E89" s="322"/>
      <c r="F89" s="322"/>
      <c r="G89" s="322"/>
      <c r="H89" s="322"/>
    </row>
    <row r="90" spans="1:9">
      <c r="A90" s="322"/>
      <c r="B90" s="322"/>
      <c r="C90" s="322"/>
      <c r="D90" s="322"/>
      <c r="E90" s="322"/>
      <c r="F90" s="322"/>
      <c r="G90" s="322"/>
      <c r="H90" s="322"/>
    </row>
    <row r="91" spans="1:9">
      <c r="A91" s="322"/>
      <c r="B91" s="322"/>
      <c r="C91" s="322"/>
      <c r="D91" s="322"/>
      <c r="E91" s="322"/>
      <c r="F91" s="322"/>
      <c r="G91" s="322"/>
      <c r="H91" s="322"/>
    </row>
    <row r="92" spans="1:9" s="67" customFormat="1" ht="104.4" hidden="1" customHeight="1" outlineLevel="1">
      <c r="A92" s="337" t="s">
        <v>149</v>
      </c>
      <c r="B92" s="337"/>
      <c r="C92" s="337"/>
      <c r="D92" s="337"/>
      <c r="E92" s="337"/>
      <c r="F92" s="337"/>
      <c r="G92" s="337"/>
      <c r="H92" s="337"/>
      <c r="I92" s="337"/>
    </row>
    <row r="93" spans="1:9" s="287" customFormat="1" ht="12.65" hidden="1" customHeight="1" outlineLevel="1">
      <c r="A93" s="325"/>
      <c r="B93" s="325"/>
      <c r="C93" s="325"/>
      <c r="D93" s="325"/>
      <c r="E93" s="325"/>
      <c r="F93" s="325"/>
      <c r="G93" s="325"/>
      <c r="H93" s="325"/>
      <c r="I93" s="325"/>
    </row>
    <row r="94" spans="1:9" s="67" customFormat="1" ht="104.4" hidden="1" customHeight="1" outlineLevel="1">
      <c r="A94" s="338" t="s">
        <v>150</v>
      </c>
      <c r="B94" s="338"/>
      <c r="C94" s="338"/>
      <c r="D94" s="338"/>
      <c r="E94" s="338"/>
      <c r="F94" s="338"/>
      <c r="G94" s="338"/>
      <c r="H94" s="338"/>
      <c r="I94" s="338"/>
    </row>
    <row r="95" spans="1:9" s="286" customFormat="1" ht="15.65" hidden="1" customHeight="1" outlineLevel="1">
      <c r="A95" s="339"/>
      <c r="B95" s="339"/>
      <c r="C95" s="339"/>
      <c r="D95" s="339"/>
      <c r="E95" s="339"/>
      <c r="F95" s="339"/>
      <c r="G95" s="339"/>
      <c r="H95" s="339"/>
      <c r="I95" s="285"/>
    </row>
    <row r="96" spans="1:9" s="67" customFormat="1" collapsed="1">
      <c r="A96" s="125"/>
      <c r="B96" s="125"/>
      <c r="C96" s="125"/>
    </row>
    <row r="97" spans="1:3" s="67" customFormat="1">
      <c r="A97" s="125"/>
      <c r="B97" s="125"/>
      <c r="C97" s="125"/>
    </row>
    <row r="98" spans="1:3" s="67" customFormat="1">
      <c r="A98" s="126"/>
      <c r="B98" s="126"/>
      <c r="C98" s="125"/>
    </row>
    <row r="99" spans="1:3" s="67" customFormat="1">
      <c r="A99" s="127"/>
      <c r="B99" s="127"/>
      <c r="C99" s="127"/>
    </row>
    <row r="100" spans="1:3" ht="13">
      <c r="A100" s="128"/>
      <c r="B100" s="129"/>
      <c r="C100" s="129"/>
    </row>
    <row r="101" spans="1:3">
      <c r="A101" s="130"/>
      <c r="B101" s="131"/>
      <c r="C101" s="132"/>
    </row>
  </sheetData>
  <mergeCells count="15">
    <mergeCell ref="A35:AR35"/>
    <mergeCell ref="A36:AR36"/>
    <mergeCell ref="A3:AQ3"/>
    <mergeCell ref="A37:AQ37"/>
    <mergeCell ref="AB5:AE5"/>
    <mergeCell ref="AF5:AG5"/>
    <mergeCell ref="D5:G5"/>
    <mergeCell ref="H5:K5"/>
    <mergeCell ref="X5:AA5"/>
    <mergeCell ref="L5:O5"/>
    <mergeCell ref="P5:S5"/>
    <mergeCell ref="T5:W5"/>
    <mergeCell ref="AH5:AK5"/>
    <mergeCell ref="AL5:AO5"/>
    <mergeCell ref="AP5:AR5"/>
  </mergeCells>
  <hyperlinks>
    <hyperlink ref="A1" location="'1'!A1" display="до змісту"/>
  </hyperlinks>
  <printOptions horizontalCentered="1"/>
  <pageMargins left="0.11811023622047245" right="0.11811023622047245" top="0.15748031496062992" bottom="0.15748031496062992" header="0.31496062992125984" footer="0.31496062992125984"/>
  <pageSetup paperSize="9" scale="9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>
    <pageSetUpPr fitToPage="1"/>
  </sheetPr>
  <dimension ref="A1:GJ151"/>
  <sheetViews>
    <sheetView zoomScale="88" zoomScaleNormal="88" workbookViewId="0">
      <pane xSplit="141" ySplit="7" topLeftCell="EV8" activePane="bottomRight" state="frozen"/>
      <selection pane="topRight" activeCell="EL1" sqref="EL1"/>
      <selection pane="bottomLeft" activeCell="A8" sqref="A8"/>
      <selection pane="bottomRight" activeCell="FD7" sqref="FD7"/>
    </sheetView>
  </sheetViews>
  <sheetFormatPr defaultColWidth="8.90625" defaultRowHeight="13" outlineLevelRow="1" outlineLevelCol="1"/>
  <cols>
    <col min="1" max="1" width="22.54296875" style="84" customWidth="1"/>
    <col min="2" max="3" width="8.90625" style="84" hidden="1" customWidth="1" outlineLevel="1"/>
    <col min="4" max="4" width="8.90625" style="84" hidden="1" customWidth="1" collapsed="1"/>
    <col min="5" max="87" width="8.90625" style="84" hidden="1" customWidth="1"/>
    <col min="88" max="88" width="5.54296875" style="84" hidden="1" customWidth="1"/>
    <col min="89" max="89" width="10.08984375" style="84" hidden="1" customWidth="1"/>
    <col min="90" max="91" width="5.54296875" style="84" hidden="1" customWidth="1"/>
    <col min="92" max="92" width="10.08984375" style="86" hidden="1" customWidth="1"/>
    <col min="93" max="94" width="5.54296875" style="86" hidden="1" customWidth="1"/>
    <col min="95" max="95" width="10.08984375" style="84" hidden="1" customWidth="1"/>
    <col min="96" max="97" width="5.54296875" style="84" hidden="1" customWidth="1"/>
    <col min="98" max="98" width="10.08984375" style="84" hidden="1" customWidth="1"/>
    <col min="99" max="99" width="5.453125" style="86" hidden="1" customWidth="1"/>
    <col min="100" max="100" width="5.90625" style="86" hidden="1" customWidth="1"/>
    <col min="101" max="101" width="10.08984375" style="86" hidden="1" customWidth="1"/>
    <col min="102" max="102" width="5.90625" style="84" hidden="1" customWidth="1"/>
    <col min="103" max="103" width="5.54296875" style="84" hidden="1" customWidth="1"/>
    <col min="104" max="104" width="10.08984375" style="84" hidden="1" customWidth="1"/>
    <col min="105" max="105" width="5.453125" style="86" hidden="1" customWidth="1"/>
    <col min="106" max="106" width="5.54296875" style="84" hidden="1" customWidth="1"/>
    <col min="107" max="107" width="10.08984375" style="84" hidden="1" customWidth="1"/>
    <col min="108" max="108" width="5.453125" style="84" hidden="1" customWidth="1"/>
    <col min="109" max="109" width="5.54296875" style="84" hidden="1" customWidth="1"/>
    <col min="110" max="110" width="10.08984375" style="84" hidden="1" customWidth="1"/>
    <col min="111" max="112" width="5.54296875" style="84" hidden="1" customWidth="1"/>
    <col min="113" max="113" width="10.08984375" style="84" hidden="1" customWidth="1"/>
    <col min="114" max="115" width="5.54296875" style="84" hidden="1" customWidth="1"/>
    <col min="116" max="116" width="10.08984375" style="84" hidden="1" customWidth="1"/>
    <col min="117" max="118" width="5.54296875" style="84" hidden="1" customWidth="1"/>
    <col min="119" max="119" width="10.08984375" style="84" hidden="1" customWidth="1"/>
    <col min="120" max="121" width="5.54296875" style="84" hidden="1" customWidth="1"/>
    <col min="122" max="122" width="10.08984375" style="84" hidden="1" customWidth="1"/>
    <col min="123" max="124" width="5.54296875" style="84" hidden="1" customWidth="1"/>
    <col min="125" max="125" width="10.08984375" style="84" hidden="1" customWidth="1"/>
    <col min="126" max="127" width="5.54296875" style="84" hidden="1" customWidth="1"/>
    <col min="128" max="128" width="10.08984375" style="84" hidden="1" customWidth="1"/>
    <col min="129" max="130" width="5.54296875" style="84" hidden="1" customWidth="1"/>
    <col min="131" max="131" width="10.08984375" style="84" hidden="1" customWidth="1"/>
    <col min="132" max="133" width="5.54296875" style="84" hidden="1" customWidth="1"/>
    <col min="134" max="134" width="10.08984375" style="84" hidden="1" customWidth="1"/>
    <col min="135" max="136" width="5.54296875" style="84" hidden="1" customWidth="1"/>
    <col min="137" max="137" width="7.81640625" style="84" hidden="1" customWidth="1"/>
    <col min="138" max="139" width="5.54296875" style="84" hidden="1" customWidth="1"/>
    <col min="140" max="140" width="7.81640625" style="84" hidden="1" customWidth="1"/>
    <col min="141" max="141" width="5.54296875" style="84" hidden="1" customWidth="1"/>
    <col min="142" max="142" width="5.54296875" style="84" bestFit="1" customWidth="1"/>
    <col min="143" max="143" width="7.81640625" style="84" bestFit="1" customWidth="1"/>
    <col min="144" max="145" width="5.54296875" style="84" bestFit="1" customWidth="1"/>
    <col min="146" max="146" width="7.81640625" style="84" bestFit="1" customWidth="1"/>
    <col min="147" max="148" width="5.54296875" style="84" bestFit="1" customWidth="1"/>
    <col min="149" max="149" width="7.81640625" style="84" bestFit="1" customWidth="1"/>
    <col min="150" max="151" width="5.54296875" style="84" bestFit="1" customWidth="1"/>
    <col min="152" max="152" width="7.81640625" style="84" bestFit="1" customWidth="1"/>
    <col min="153" max="154" width="5.54296875" style="84" bestFit="1" customWidth="1"/>
    <col min="155" max="155" width="7.81640625" style="84" bestFit="1" customWidth="1"/>
    <col min="156" max="157" width="5.54296875" style="84" bestFit="1" customWidth="1"/>
    <col min="158" max="158" width="7.81640625" style="84" bestFit="1" customWidth="1"/>
    <col min="159" max="160" width="5.54296875" style="84" bestFit="1" customWidth="1"/>
    <col min="161" max="161" width="7.81640625" style="84" bestFit="1" customWidth="1"/>
    <col min="162" max="163" width="5.54296875" style="84" bestFit="1" customWidth="1"/>
    <col min="164" max="164" width="7.81640625" style="84" bestFit="1" customWidth="1"/>
    <col min="165" max="165" width="5.54296875" style="84" bestFit="1" customWidth="1"/>
    <col min="166" max="166" width="6.81640625" style="428" customWidth="1"/>
    <col min="167" max="167" width="7.81640625" style="421" customWidth="1"/>
    <col min="168" max="169" width="6.81640625" style="421" customWidth="1"/>
    <col min="170" max="170" width="7.81640625" style="421" customWidth="1"/>
    <col min="171" max="171" width="6.81640625" style="421" customWidth="1"/>
    <col min="172" max="172" width="5.81640625" style="421" bestFit="1" customWidth="1"/>
    <col min="173" max="173" width="6.81640625" style="421" bestFit="1" customWidth="1"/>
    <col min="174" max="174" width="6.6328125" style="421" bestFit="1" customWidth="1"/>
    <col min="175" max="175" width="5.08984375" style="421" bestFit="1" customWidth="1"/>
    <col min="176" max="177" width="4.453125" style="421" bestFit="1" customWidth="1"/>
    <col min="178" max="178" width="5.08984375" style="421" bestFit="1" customWidth="1"/>
    <col min="179" max="180" width="4.453125" style="421" bestFit="1" customWidth="1"/>
    <col min="181" max="181" width="5.08984375" style="421" bestFit="1" customWidth="1"/>
    <col min="182" max="183" width="5.54296875" style="421" bestFit="1" customWidth="1"/>
    <col min="184" max="184" width="5.08984375" style="421" bestFit="1" customWidth="1"/>
    <col min="185" max="185" width="5.54296875" style="421" bestFit="1" customWidth="1"/>
    <col min="186" max="186" width="4.453125" style="421" bestFit="1" customWidth="1"/>
    <col min="187" max="188" width="5.54296875" style="421" bestFit="1" customWidth="1"/>
    <col min="189" max="189" width="4.453125" style="421" bestFit="1" customWidth="1"/>
    <col min="190" max="190" width="5.08984375" style="421" bestFit="1" customWidth="1"/>
    <col min="191" max="191" width="5.54296875" style="421" bestFit="1" customWidth="1"/>
    <col min="192" max="192" width="8.90625" style="421"/>
    <col min="193" max="16384" width="8.90625" style="84"/>
  </cols>
  <sheetData>
    <row r="1" spans="1:192">
      <c r="A1" s="9" t="str">
        <f>IF('1'!A1=1,"до змісту","tu title")</f>
        <v>tu title</v>
      </c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3"/>
      <c r="BC1" s="57"/>
      <c r="BD1" s="57"/>
      <c r="BE1" s="57"/>
      <c r="BF1" s="134"/>
      <c r="BG1" s="134"/>
      <c r="BH1" s="134"/>
      <c r="BI1" s="134"/>
      <c r="BJ1" s="134"/>
      <c r="BK1" s="134"/>
      <c r="BL1" s="134"/>
      <c r="BM1" s="134"/>
      <c r="BN1" s="134"/>
      <c r="FJ1" s="84"/>
      <c r="FK1" s="96"/>
      <c r="FL1" s="96"/>
      <c r="FM1" s="96"/>
      <c r="FN1" s="96"/>
      <c r="FO1" s="96"/>
      <c r="FP1" s="96"/>
      <c r="FQ1" s="96"/>
      <c r="FR1" s="96"/>
    </row>
    <row r="2" spans="1:192">
      <c r="A2" s="142" t="str">
        <f>IF('1'!A1=1,B2,C2)</f>
        <v>1.3.Remittances in Ukraine</v>
      </c>
      <c r="B2" s="135" t="s">
        <v>50</v>
      </c>
      <c r="C2" s="136" t="s">
        <v>69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2"/>
      <c r="BD2" s="12"/>
      <c r="BE2" s="12"/>
      <c r="BF2" s="67"/>
      <c r="BG2" s="67"/>
      <c r="BH2" s="67"/>
      <c r="BI2" s="67"/>
      <c r="BJ2" s="67"/>
      <c r="BK2" s="67"/>
      <c r="BL2" s="67"/>
      <c r="BM2" s="67"/>
      <c r="BN2" s="67"/>
      <c r="FJ2" s="84"/>
      <c r="FK2" s="96"/>
      <c r="FL2" s="96"/>
      <c r="FM2" s="96"/>
      <c r="FN2" s="96"/>
      <c r="FO2" s="96"/>
      <c r="FP2" s="96"/>
      <c r="FQ2" s="96"/>
      <c r="FR2" s="96"/>
    </row>
    <row r="3" spans="1:192" s="86" customFormat="1" ht="18.899999999999999" customHeight="1">
      <c r="A3" s="138" t="str">
        <f>IF('1'!A1=1,B3,C3)</f>
        <v>by official channels</v>
      </c>
      <c r="B3" s="139" t="s">
        <v>93</v>
      </c>
      <c r="C3" s="140" t="s">
        <v>154</v>
      </c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59"/>
      <c r="BD3" s="59"/>
      <c r="BE3" s="59"/>
      <c r="BF3" s="141"/>
      <c r="BG3" s="141"/>
      <c r="BH3" s="141"/>
      <c r="BI3" s="141"/>
      <c r="BJ3" s="141"/>
      <c r="BK3" s="141"/>
      <c r="BL3" s="141"/>
      <c r="BM3" s="141"/>
      <c r="BN3" s="141"/>
      <c r="CP3" s="180"/>
      <c r="FK3" s="115"/>
      <c r="FL3" s="115"/>
      <c r="FM3" s="115"/>
      <c r="FN3" s="115"/>
      <c r="FO3" s="115"/>
      <c r="FP3" s="115"/>
      <c r="FQ3" s="115"/>
      <c r="FR3" s="115"/>
      <c r="FS3" s="426"/>
      <c r="FT3" s="426"/>
      <c r="FU3" s="426"/>
      <c r="FV3" s="426"/>
      <c r="FW3" s="426"/>
      <c r="FX3" s="426"/>
      <c r="FY3" s="426"/>
      <c r="FZ3" s="426"/>
      <c r="GA3" s="426"/>
      <c r="GB3" s="426"/>
      <c r="GC3" s="426"/>
      <c r="GD3" s="426"/>
      <c r="GE3" s="426"/>
      <c r="GF3" s="426"/>
      <c r="GG3" s="426"/>
      <c r="GH3" s="426"/>
      <c r="GI3" s="426"/>
      <c r="GJ3" s="426"/>
    </row>
    <row r="4" spans="1:192" ht="28" customHeight="1">
      <c r="A4" s="464" t="str">
        <f>IF('1'!A1=1,B4,C4)</f>
        <v>USD millions</v>
      </c>
      <c r="B4" s="465" t="s">
        <v>32</v>
      </c>
      <c r="C4" s="466" t="s">
        <v>70</v>
      </c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  <c r="T4" s="464"/>
      <c r="U4" s="464"/>
      <c r="V4" s="464"/>
      <c r="W4" s="464"/>
      <c r="X4" s="464"/>
      <c r="Y4" s="464"/>
      <c r="Z4" s="464"/>
      <c r="AA4" s="464"/>
      <c r="AB4" s="464"/>
      <c r="AC4" s="464"/>
      <c r="AD4" s="464"/>
      <c r="AE4" s="464"/>
      <c r="AF4" s="464"/>
      <c r="AG4" s="464"/>
      <c r="AH4" s="464"/>
      <c r="AI4" s="464"/>
      <c r="AJ4" s="464"/>
      <c r="AK4" s="464"/>
      <c r="AL4" s="464"/>
      <c r="AM4" s="464"/>
      <c r="AN4" s="464"/>
      <c r="AO4" s="464"/>
      <c r="AP4" s="464"/>
      <c r="AQ4" s="464"/>
      <c r="AR4" s="464"/>
      <c r="AS4" s="464"/>
      <c r="AT4" s="464"/>
      <c r="AU4" s="464"/>
      <c r="AV4" s="464"/>
      <c r="AW4" s="464"/>
      <c r="AX4" s="464"/>
      <c r="AY4" s="464"/>
      <c r="AZ4" s="464"/>
      <c r="BA4" s="464"/>
      <c r="BB4" s="464"/>
      <c r="BC4" s="467"/>
      <c r="BD4" s="467"/>
      <c r="BE4" s="467"/>
      <c r="BF4" s="467"/>
      <c r="BG4" s="467"/>
      <c r="BH4" s="467"/>
      <c r="BI4" s="467"/>
      <c r="BJ4" s="467"/>
      <c r="BK4" s="467"/>
      <c r="BL4" s="467"/>
      <c r="BM4" s="467"/>
      <c r="BN4" s="467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215"/>
      <c r="CA4" s="215"/>
      <c r="CB4" s="215"/>
      <c r="CC4" s="215"/>
      <c r="CD4" s="215"/>
      <c r="CE4" s="215"/>
      <c r="CF4" s="215"/>
      <c r="CG4" s="215"/>
      <c r="CH4" s="215"/>
      <c r="CI4" s="215"/>
      <c r="CJ4" s="215"/>
      <c r="CK4" s="215"/>
      <c r="CL4" s="215"/>
      <c r="CM4" s="215"/>
      <c r="CN4" s="122"/>
      <c r="CO4" s="122"/>
      <c r="CP4" s="122"/>
      <c r="CQ4" s="215"/>
      <c r="CR4" s="215"/>
      <c r="CS4" s="215"/>
      <c r="CT4" s="215"/>
      <c r="CU4" s="122"/>
      <c r="CV4" s="468"/>
      <c r="CW4" s="468"/>
      <c r="CX4" s="468"/>
      <c r="CY4" s="468"/>
      <c r="CZ4" s="215"/>
      <c r="DA4" s="122"/>
      <c r="DB4" s="215"/>
      <c r="DC4" s="215"/>
      <c r="DD4" s="215"/>
      <c r="DE4" s="215"/>
      <c r="DF4" s="215"/>
      <c r="DG4" s="215"/>
      <c r="DH4" s="215"/>
      <c r="DI4" s="215"/>
      <c r="DJ4" s="215"/>
      <c r="DK4" s="215"/>
      <c r="DL4" s="215"/>
      <c r="DM4" s="215"/>
      <c r="DN4" s="215"/>
      <c r="DO4" s="215"/>
      <c r="DP4" s="215"/>
      <c r="DQ4" s="215"/>
      <c r="DR4" s="215"/>
      <c r="DS4" s="215"/>
      <c r="DT4" s="215"/>
      <c r="DU4" s="215"/>
      <c r="DV4" s="215"/>
      <c r="DW4" s="215"/>
      <c r="DX4" s="215"/>
      <c r="DY4" s="215"/>
      <c r="DZ4" s="215"/>
      <c r="EA4" s="215"/>
      <c r="EB4" s="215"/>
      <c r="EC4" s="215"/>
      <c r="ED4" s="215"/>
      <c r="EE4" s="215"/>
      <c r="EF4" s="215"/>
      <c r="EG4" s="215"/>
      <c r="EH4" s="215"/>
      <c r="EI4" s="215"/>
      <c r="EJ4" s="215"/>
      <c r="EK4" s="215"/>
      <c r="EL4" s="215"/>
      <c r="EM4" s="215"/>
      <c r="EN4" s="215"/>
      <c r="EO4" s="215"/>
      <c r="EP4" s="215"/>
      <c r="EQ4" s="215"/>
      <c r="ER4" s="215"/>
      <c r="ES4" s="215"/>
      <c r="ET4" s="215"/>
      <c r="EU4" s="215"/>
      <c r="EV4" s="215"/>
      <c r="EW4" s="215"/>
      <c r="EX4" s="215"/>
      <c r="EY4" s="215"/>
      <c r="EZ4" s="215"/>
      <c r="FA4" s="215"/>
      <c r="FB4" s="215"/>
      <c r="FC4" s="215"/>
      <c r="FD4" s="215"/>
      <c r="FE4" s="215"/>
      <c r="FF4" s="215"/>
      <c r="FG4" s="215"/>
      <c r="FH4" s="215"/>
      <c r="FI4" s="215"/>
      <c r="FJ4" s="96"/>
      <c r="FK4" s="96"/>
      <c r="FL4" s="96"/>
      <c r="FM4" s="96"/>
      <c r="FN4" s="96"/>
      <c r="FO4" s="96"/>
      <c r="FP4" s="96"/>
      <c r="FQ4" s="96"/>
      <c r="FR4" s="96"/>
    </row>
    <row r="5" spans="1:192" ht="18" customHeight="1">
      <c r="A5" s="548" t="str">
        <f>IF('1'!A1=1,B5,C5)</f>
        <v>Countries</v>
      </c>
      <c r="B5" s="551" t="s">
        <v>3</v>
      </c>
      <c r="C5" s="555" t="s">
        <v>14</v>
      </c>
      <c r="D5" s="540">
        <v>2011</v>
      </c>
      <c r="E5" s="540"/>
      <c r="F5" s="540"/>
      <c r="G5" s="540"/>
      <c r="H5" s="540"/>
      <c r="I5" s="540"/>
      <c r="J5" s="540"/>
      <c r="K5" s="540"/>
      <c r="L5" s="540"/>
      <c r="M5" s="540"/>
      <c r="N5" s="540"/>
      <c r="O5" s="540"/>
      <c r="P5" s="539">
        <v>2012</v>
      </c>
      <c r="Q5" s="540"/>
      <c r="R5" s="540"/>
      <c r="S5" s="540"/>
      <c r="T5" s="543"/>
      <c r="U5" s="543"/>
      <c r="V5" s="543"/>
      <c r="W5" s="540"/>
      <c r="X5" s="540"/>
      <c r="Y5" s="540"/>
      <c r="Z5" s="540"/>
      <c r="AA5" s="541"/>
      <c r="AB5" s="543">
        <v>2013</v>
      </c>
      <c r="AC5" s="543"/>
      <c r="AD5" s="543"/>
      <c r="AE5" s="540"/>
      <c r="AF5" s="540"/>
      <c r="AG5" s="540"/>
      <c r="AH5" s="540"/>
      <c r="AI5" s="540"/>
      <c r="AJ5" s="540"/>
      <c r="AK5" s="540"/>
      <c r="AL5" s="540"/>
      <c r="AM5" s="540"/>
      <c r="AN5" s="539">
        <v>2014</v>
      </c>
      <c r="AO5" s="540"/>
      <c r="AP5" s="540"/>
      <c r="AQ5" s="540"/>
      <c r="AR5" s="540"/>
      <c r="AS5" s="540"/>
      <c r="AT5" s="540"/>
      <c r="AU5" s="540"/>
      <c r="AV5" s="540"/>
      <c r="AW5" s="540"/>
      <c r="AX5" s="540"/>
      <c r="AY5" s="541"/>
      <c r="AZ5" s="540">
        <v>2015</v>
      </c>
      <c r="BA5" s="540"/>
      <c r="BB5" s="540"/>
      <c r="BC5" s="540"/>
      <c r="BD5" s="540"/>
      <c r="BE5" s="540"/>
      <c r="BF5" s="540"/>
      <c r="BG5" s="540"/>
      <c r="BH5" s="540"/>
      <c r="BI5" s="540"/>
      <c r="BJ5" s="540"/>
      <c r="BK5" s="540"/>
      <c r="BL5" s="554">
        <v>2016</v>
      </c>
      <c r="BM5" s="554"/>
      <c r="BN5" s="554"/>
      <c r="BO5" s="554"/>
      <c r="BP5" s="554"/>
      <c r="BQ5" s="554"/>
      <c r="BR5" s="554"/>
      <c r="BS5" s="554"/>
      <c r="BT5" s="554"/>
      <c r="BU5" s="554"/>
      <c r="BV5" s="554"/>
      <c r="BW5" s="554"/>
      <c r="BX5" s="533">
        <v>2017</v>
      </c>
      <c r="BY5" s="534"/>
      <c r="BZ5" s="534"/>
      <c r="CA5" s="534"/>
      <c r="CB5" s="534"/>
      <c r="CC5" s="534"/>
      <c r="CD5" s="534"/>
      <c r="CE5" s="534"/>
      <c r="CF5" s="534"/>
      <c r="CG5" s="534"/>
      <c r="CH5" s="534"/>
      <c r="CI5" s="535"/>
      <c r="CJ5" s="534">
        <v>2018</v>
      </c>
      <c r="CK5" s="534"/>
      <c r="CL5" s="534"/>
      <c r="CM5" s="534"/>
      <c r="CN5" s="534"/>
      <c r="CO5" s="534"/>
      <c r="CP5" s="534"/>
      <c r="CQ5" s="534"/>
      <c r="CR5" s="534"/>
      <c r="CS5" s="534"/>
      <c r="CT5" s="534"/>
      <c r="CU5" s="534"/>
      <c r="CV5" s="533">
        <v>2019</v>
      </c>
      <c r="CW5" s="534"/>
      <c r="CX5" s="534"/>
      <c r="CY5" s="534"/>
      <c r="CZ5" s="534"/>
      <c r="DA5" s="534"/>
      <c r="DB5" s="534"/>
      <c r="DC5" s="534"/>
      <c r="DD5" s="534"/>
      <c r="DE5" s="534"/>
      <c r="DF5" s="534"/>
      <c r="DG5" s="535"/>
      <c r="DH5" s="537">
        <v>2020</v>
      </c>
      <c r="DI5" s="537"/>
      <c r="DJ5" s="537"/>
      <c r="DK5" s="537"/>
      <c r="DL5" s="537"/>
      <c r="DM5" s="537"/>
      <c r="DN5" s="537"/>
      <c r="DO5" s="537"/>
      <c r="DP5" s="537"/>
      <c r="DQ5" s="537"/>
      <c r="DR5" s="537"/>
      <c r="DS5" s="538"/>
      <c r="DT5" s="536">
        <v>2021</v>
      </c>
      <c r="DU5" s="537"/>
      <c r="DV5" s="537"/>
      <c r="DW5" s="537"/>
      <c r="DX5" s="537"/>
      <c r="DY5" s="537"/>
      <c r="DZ5" s="537"/>
      <c r="EA5" s="537"/>
      <c r="EB5" s="537"/>
      <c r="EC5" s="537"/>
      <c r="ED5" s="537"/>
      <c r="EE5" s="537"/>
      <c r="EF5" s="536" t="s">
        <v>165</v>
      </c>
      <c r="EG5" s="537"/>
      <c r="EH5" s="537"/>
      <c r="EI5" s="537"/>
      <c r="EJ5" s="537"/>
      <c r="EK5" s="538"/>
      <c r="EL5" s="533">
        <v>2023</v>
      </c>
      <c r="EM5" s="534"/>
      <c r="EN5" s="534"/>
      <c r="EO5" s="534"/>
      <c r="EP5" s="534"/>
      <c r="EQ5" s="534"/>
      <c r="ER5" s="534"/>
      <c r="ES5" s="534"/>
      <c r="ET5" s="534"/>
      <c r="EU5" s="534"/>
      <c r="EV5" s="534"/>
      <c r="EW5" s="534"/>
      <c r="EX5" s="533">
        <v>2024</v>
      </c>
      <c r="EY5" s="534"/>
      <c r="EZ5" s="534"/>
      <c r="FA5" s="534"/>
      <c r="FB5" s="534"/>
      <c r="FC5" s="534"/>
      <c r="FD5" s="534"/>
      <c r="FE5" s="534"/>
      <c r="FF5" s="534"/>
      <c r="FG5" s="534"/>
      <c r="FH5" s="534"/>
      <c r="FI5" s="535"/>
      <c r="FJ5" s="559">
        <v>2025</v>
      </c>
      <c r="FK5" s="560"/>
      <c r="FL5" s="560"/>
      <c r="FM5" s="560"/>
      <c r="FN5" s="560"/>
      <c r="FO5" s="560"/>
      <c r="FP5" s="560"/>
      <c r="FQ5" s="560"/>
      <c r="FR5" s="561"/>
    </row>
    <row r="6" spans="1:192">
      <c r="A6" s="549"/>
      <c r="B6" s="552"/>
      <c r="C6" s="556"/>
      <c r="D6" s="540" t="s">
        <v>71</v>
      </c>
      <c r="E6" s="540"/>
      <c r="F6" s="541"/>
      <c r="G6" s="540" t="s">
        <v>72</v>
      </c>
      <c r="H6" s="540"/>
      <c r="I6" s="540"/>
      <c r="J6" s="539" t="s">
        <v>73</v>
      </c>
      <c r="K6" s="540"/>
      <c r="L6" s="540"/>
      <c r="M6" s="539" t="s">
        <v>74</v>
      </c>
      <c r="N6" s="540"/>
      <c r="O6" s="541"/>
      <c r="P6" s="540" t="s">
        <v>71</v>
      </c>
      <c r="Q6" s="540"/>
      <c r="R6" s="540"/>
      <c r="S6" s="539" t="s">
        <v>72</v>
      </c>
      <c r="T6" s="540"/>
      <c r="U6" s="541"/>
      <c r="V6" s="540" t="s">
        <v>73</v>
      </c>
      <c r="W6" s="540"/>
      <c r="X6" s="541"/>
      <c r="Y6" s="540" t="s">
        <v>74</v>
      </c>
      <c r="Z6" s="540"/>
      <c r="AA6" s="540"/>
      <c r="AB6" s="554" t="s">
        <v>71</v>
      </c>
      <c r="AC6" s="554"/>
      <c r="AD6" s="539"/>
      <c r="AE6" s="539" t="s">
        <v>72</v>
      </c>
      <c r="AF6" s="540"/>
      <c r="AG6" s="541"/>
      <c r="AH6" s="540" t="s">
        <v>73</v>
      </c>
      <c r="AI6" s="540"/>
      <c r="AJ6" s="540"/>
      <c r="AK6" s="539" t="s">
        <v>74</v>
      </c>
      <c r="AL6" s="540"/>
      <c r="AM6" s="541"/>
      <c r="AN6" s="540" t="s">
        <v>71</v>
      </c>
      <c r="AO6" s="540"/>
      <c r="AP6" s="540"/>
      <c r="AQ6" s="539" t="s">
        <v>72</v>
      </c>
      <c r="AR6" s="540"/>
      <c r="AS6" s="541"/>
      <c r="AT6" s="540" t="s">
        <v>73</v>
      </c>
      <c r="AU6" s="540"/>
      <c r="AV6" s="540"/>
      <c r="AW6" s="539" t="s">
        <v>74</v>
      </c>
      <c r="AX6" s="540"/>
      <c r="AY6" s="541"/>
      <c r="AZ6" s="540" t="s">
        <v>71</v>
      </c>
      <c r="BA6" s="540"/>
      <c r="BB6" s="540"/>
      <c r="BC6" s="539" t="s">
        <v>72</v>
      </c>
      <c r="BD6" s="540"/>
      <c r="BE6" s="541"/>
      <c r="BF6" s="540" t="s">
        <v>73</v>
      </c>
      <c r="BG6" s="540"/>
      <c r="BH6" s="541"/>
      <c r="BI6" s="540" t="s">
        <v>74</v>
      </c>
      <c r="BJ6" s="540"/>
      <c r="BK6" s="540"/>
      <c r="BL6" s="539" t="s">
        <v>71</v>
      </c>
      <c r="BM6" s="540"/>
      <c r="BN6" s="540"/>
      <c r="BO6" s="539" t="s">
        <v>72</v>
      </c>
      <c r="BP6" s="540"/>
      <c r="BQ6" s="541"/>
      <c r="BR6" s="533" t="s">
        <v>86</v>
      </c>
      <c r="BS6" s="534"/>
      <c r="BT6" s="535"/>
      <c r="BU6" s="546" t="s">
        <v>74</v>
      </c>
      <c r="BV6" s="546"/>
      <c r="BW6" s="546"/>
      <c r="BX6" s="540" t="s">
        <v>88</v>
      </c>
      <c r="BY6" s="540"/>
      <c r="BZ6" s="540"/>
      <c r="CA6" s="539" t="s">
        <v>89</v>
      </c>
      <c r="CB6" s="540"/>
      <c r="CC6" s="541"/>
      <c r="CD6" s="540" t="s">
        <v>91</v>
      </c>
      <c r="CE6" s="540"/>
      <c r="CF6" s="540"/>
      <c r="CG6" s="539" t="s">
        <v>92</v>
      </c>
      <c r="CH6" s="540"/>
      <c r="CI6" s="541"/>
      <c r="CJ6" s="540" t="s">
        <v>88</v>
      </c>
      <c r="CK6" s="540"/>
      <c r="CL6" s="541"/>
      <c r="CM6" s="540" t="s">
        <v>89</v>
      </c>
      <c r="CN6" s="540"/>
      <c r="CO6" s="540"/>
      <c r="CP6" s="539" t="s">
        <v>91</v>
      </c>
      <c r="CQ6" s="540"/>
      <c r="CR6" s="541"/>
      <c r="CS6" s="540" t="s">
        <v>92</v>
      </c>
      <c r="CT6" s="540"/>
      <c r="CU6" s="540"/>
      <c r="CV6" s="542" t="s">
        <v>125</v>
      </c>
      <c r="CW6" s="543"/>
      <c r="CX6" s="543"/>
      <c r="CY6" s="542" t="s">
        <v>89</v>
      </c>
      <c r="CZ6" s="543"/>
      <c r="DA6" s="544"/>
      <c r="DB6" s="543" t="s">
        <v>91</v>
      </c>
      <c r="DC6" s="543"/>
      <c r="DD6" s="543"/>
      <c r="DE6" s="542" t="s">
        <v>92</v>
      </c>
      <c r="DF6" s="543"/>
      <c r="DG6" s="544"/>
      <c r="DH6" s="543" t="s">
        <v>125</v>
      </c>
      <c r="DI6" s="543"/>
      <c r="DJ6" s="543"/>
      <c r="DK6" s="542" t="s">
        <v>128</v>
      </c>
      <c r="DL6" s="543"/>
      <c r="DM6" s="544"/>
      <c r="DN6" s="543" t="s">
        <v>129</v>
      </c>
      <c r="DO6" s="543"/>
      <c r="DP6" s="543"/>
      <c r="DQ6" s="542" t="s">
        <v>92</v>
      </c>
      <c r="DR6" s="543"/>
      <c r="DS6" s="544"/>
      <c r="DT6" s="543" t="s">
        <v>125</v>
      </c>
      <c r="DU6" s="543"/>
      <c r="DV6" s="543"/>
      <c r="DW6" s="542" t="s">
        <v>89</v>
      </c>
      <c r="DX6" s="543"/>
      <c r="DY6" s="544"/>
      <c r="DZ6" s="543" t="s">
        <v>91</v>
      </c>
      <c r="EA6" s="543"/>
      <c r="EB6" s="543"/>
      <c r="EC6" s="542" t="s">
        <v>92</v>
      </c>
      <c r="ED6" s="543"/>
      <c r="EE6" s="544"/>
      <c r="EF6" s="540" t="s">
        <v>91</v>
      </c>
      <c r="EG6" s="540"/>
      <c r="EH6" s="540"/>
      <c r="EI6" s="540" t="s">
        <v>92</v>
      </c>
      <c r="EJ6" s="540"/>
      <c r="EK6" s="540"/>
      <c r="EL6" s="540" t="s">
        <v>125</v>
      </c>
      <c r="EM6" s="540"/>
      <c r="EN6" s="540"/>
      <c r="EO6" s="540" t="s">
        <v>89</v>
      </c>
      <c r="EP6" s="540"/>
      <c r="EQ6" s="540"/>
      <c r="ER6" s="540" t="s">
        <v>159</v>
      </c>
      <c r="ES6" s="540"/>
      <c r="ET6" s="540"/>
      <c r="EU6" s="540" t="s">
        <v>92</v>
      </c>
      <c r="EV6" s="540"/>
      <c r="EW6" s="540"/>
      <c r="EX6" s="545" t="s">
        <v>125</v>
      </c>
      <c r="EY6" s="545"/>
      <c r="EZ6" s="545"/>
      <c r="FA6" s="540" t="s">
        <v>89</v>
      </c>
      <c r="FB6" s="540"/>
      <c r="FC6" s="540"/>
      <c r="FD6" s="540" t="s">
        <v>159</v>
      </c>
      <c r="FE6" s="540"/>
      <c r="FF6" s="540"/>
      <c r="FG6" s="540" t="s">
        <v>92</v>
      </c>
      <c r="FH6" s="540"/>
      <c r="FI6" s="540"/>
      <c r="FJ6" s="545" t="s">
        <v>125</v>
      </c>
      <c r="FK6" s="545"/>
      <c r="FL6" s="545"/>
      <c r="FM6" s="545" t="s">
        <v>89</v>
      </c>
      <c r="FN6" s="545"/>
      <c r="FO6" s="545"/>
      <c r="FP6" s="545" t="s">
        <v>159</v>
      </c>
      <c r="FQ6" s="545"/>
      <c r="FR6" s="545"/>
    </row>
    <row r="7" spans="1:192" ht="157.5" customHeight="1">
      <c r="A7" s="550"/>
      <c r="B7" s="553"/>
      <c r="C7" s="557"/>
      <c r="D7" s="371" t="str">
        <f>IF('1'!$A$1=1,$D$101,$D$102)</f>
        <v xml:space="preserve"> The banking system</v>
      </c>
      <c r="E7" s="371" t="str">
        <f>IF('1'!$A$1=1,$E$101,$E$102)</f>
        <v>The international money transfer systems</v>
      </c>
      <c r="F7" s="394" t="str">
        <f>IF('1'!$A$1=1,$F$101,$F$102)</f>
        <v>Total</v>
      </c>
      <c r="G7" s="371" t="str">
        <f>IF('1'!$A$1=1,$D$101,$D$102)</f>
        <v xml:space="preserve"> The banking system</v>
      </c>
      <c r="H7" s="371" t="str">
        <f>IF('1'!$A$1=1,$E$101,$E$102)</f>
        <v>The international money transfer systems</v>
      </c>
      <c r="I7" s="372" t="str">
        <f>IF('1'!$A$1=1,$F$101,$F$102)</f>
        <v>Total</v>
      </c>
      <c r="J7" s="461" t="str">
        <f>IF('1'!$A$1=1,$D$101,$D$102)</f>
        <v xml:space="preserve"> The banking system</v>
      </c>
      <c r="K7" s="371" t="str">
        <f>IF('1'!$A$1=1,$E$101,$E$102)</f>
        <v>The international money transfer systems</v>
      </c>
      <c r="L7" s="372" t="str">
        <f>IF('1'!$A$1=1,$F$101,$F$102)</f>
        <v>Total</v>
      </c>
      <c r="M7" s="461" t="str">
        <f>IF('1'!$A$1=1,$D$101,$D$102)</f>
        <v xml:space="preserve"> The banking system</v>
      </c>
      <c r="N7" s="371" t="str">
        <f>IF('1'!$A$1=1,$E$101,$E$102)</f>
        <v>The international money transfer systems</v>
      </c>
      <c r="O7" s="394" t="str">
        <f>IF('1'!$A$1=1,$F$101,$F$102)</f>
        <v>Total</v>
      </c>
      <c r="P7" s="371" t="str">
        <f>IF('1'!$A$1=1,$D$101,$D$102)</f>
        <v xml:space="preserve"> The banking system</v>
      </c>
      <c r="Q7" s="371" t="str">
        <f>IF('1'!$A$1=1,$E$101,$E$102)</f>
        <v>The international money transfer systems</v>
      </c>
      <c r="R7" s="372" t="str">
        <f>IF('1'!$A$1=1,$F$101,$F$102)</f>
        <v>Total</v>
      </c>
      <c r="S7" s="461" t="str">
        <f>IF('1'!$A$1=1,$D$101,$D$102)</f>
        <v xml:space="preserve"> The banking system</v>
      </c>
      <c r="T7" s="371" t="str">
        <f>IF('1'!$A$1=1,$E$101,$E$102)</f>
        <v>The international money transfer systems</v>
      </c>
      <c r="U7" s="394" t="str">
        <f>IF('1'!$A$1=1,$F$101,$F$102)</f>
        <v>Total</v>
      </c>
      <c r="V7" s="371" t="str">
        <f>IF('1'!$A$1=1,$D$101,$D$102)</f>
        <v xml:space="preserve"> The banking system</v>
      </c>
      <c r="W7" s="371" t="str">
        <f>IF('1'!$A$1=1,$E$101,$E$102)</f>
        <v>The international money transfer systems</v>
      </c>
      <c r="X7" s="394" t="str">
        <f>IF('1'!$A$1=1,$F$101,$F$102)</f>
        <v>Total</v>
      </c>
      <c r="Y7" s="371" t="str">
        <f>IF('1'!$A$1=1,$D$101,$D$102)</f>
        <v xml:space="preserve"> The banking system</v>
      </c>
      <c r="Z7" s="371" t="str">
        <f>IF('1'!$A$1=1,$E$101,$E$102)</f>
        <v>The international money transfer systems</v>
      </c>
      <c r="AA7" s="372" t="str">
        <f>IF('1'!$A$1=1,$F$101,$F$102)</f>
        <v>Total</v>
      </c>
      <c r="AB7" s="461" t="str">
        <f>IF('1'!$A$1=1,$D$101,$D$102)</f>
        <v xml:space="preserve"> The banking system</v>
      </c>
      <c r="AC7" s="371" t="str">
        <f>IF('1'!$A$1=1,$E$101,$E$102)</f>
        <v>The international money transfer systems</v>
      </c>
      <c r="AD7" s="372" t="str">
        <f>IF('1'!$A$1=1,$F$101,$F$102)</f>
        <v>Total</v>
      </c>
      <c r="AE7" s="461" t="str">
        <f>IF('1'!$A$1=1,$D$101,$D$102)</f>
        <v xml:space="preserve"> The banking system</v>
      </c>
      <c r="AF7" s="371" t="str">
        <f>IF('1'!$A$1=1,$E$101,$E$102)</f>
        <v>The international money transfer systems</v>
      </c>
      <c r="AG7" s="394" t="str">
        <f>IF('1'!$A$1=1,$F$101,$F$102)</f>
        <v>Total</v>
      </c>
      <c r="AH7" s="371" t="str">
        <f>IF('1'!$A$1=1,$D$101,$D$102)</f>
        <v xml:space="preserve"> The banking system</v>
      </c>
      <c r="AI7" s="371" t="str">
        <f>IF('1'!$A$1=1,$E$101,$E$102)</f>
        <v>The international money transfer systems</v>
      </c>
      <c r="AJ7" s="372" t="str">
        <f>IF('1'!$A$1=1,$F$101,$F$102)</f>
        <v>Total</v>
      </c>
      <c r="AK7" s="461" t="str">
        <f>IF('1'!$A$1=1,$D$101,$D$102)</f>
        <v xml:space="preserve"> The banking system</v>
      </c>
      <c r="AL7" s="371" t="str">
        <f>IF('1'!$A$1=1,$E$101,$E$102)</f>
        <v>The international money transfer systems</v>
      </c>
      <c r="AM7" s="394" t="str">
        <f>IF('1'!$A$1=1,$F$101,$F$102)</f>
        <v>Total</v>
      </c>
      <c r="AN7" s="371" t="str">
        <f>IF('1'!$A$1=1,$D$101,$D$102)</f>
        <v xml:space="preserve"> The banking system</v>
      </c>
      <c r="AO7" s="371" t="str">
        <f>IF('1'!$A$1=1,$E$101,$E$102)</f>
        <v>The international money transfer systems</v>
      </c>
      <c r="AP7" s="372" t="str">
        <f>IF('1'!$A$1=1,$F$101,$F$102)</f>
        <v>Total</v>
      </c>
      <c r="AQ7" s="461" t="str">
        <f>IF('1'!$A$1=1,$D$101,$D$102)</f>
        <v xml:space="preserve"> The banking system</v>
      </c>
      <c r="AR7" s="371" t="str">
        <f>IF('1'!$A$1=1,$E$101,$E$102)</f>
        <v>The international money transfer systems</v>
      </c>
      <c r="AS7" s="394" t="str">
        <f>IF('1'!$A$1=1,$F$101,$F$102)</f>
        <v>Total</v>
      </c>
      <c r="AT7" s="371" t="str">
        <f>IF('1'!$A$1=1,$D$101,$D$102)</f>
        <v xml:space="preserve"> The banking system</v>
      </c>
      <c r="AU7" s="371" t="str">
        <f>IF('1'!$A$1=1,$E$101,$E$102)</f>
        <v>The international money transfer systems</v>
      </c>
      <c r="AV7" s="372" t="str">
        <f>IF('1'!$A$1=1,$F$101,$F$102)</f>
        <v>Total</v>
      </c>
      <c r="AW7" s="461" t="str">
        <f>IF('1'!$A$1=1,$D$101,$D$102)</f>
        <v xml:space="preserve"> The banking system</v>
      </c>
      <c r="AX7" s="371" t="str">
        <f>IF('1'!$A$1=1,$E$101,$E$102)</f>
        <v>The international money transfer systems</v>
      </c>
      <c r="AY7" s="394" t="str">
        <f>IF('1'!$A$1=1,$F$101,$F$102)</f>
        <v>Total</v>
      </c>
      <c r="AZ7" s="371" t="str">
        <f>IF('1'!$A$1=1,$D$101,$D$102)</f>
        <v xml:space="preserve"> The banking system</v>
      </c>
      <c r="BA7" s="371" t="str">
        <f>IF('1'!$A$1=1,$E$101,$E$102)</f>
        <v>The international money transfer systems</v>
      </c>
      <c r="BB7" s="372" t="str">
        <f>IF('1'!$A$1=1,$F$101,$F$102)</f>
        <v>Total</v>
      </c>
      <c r="BC7" s="461" t="str">
        <f>IF('1'!$A$1=1,$D$101,$D$102)</f>
        <v xml:space="preserve"> The banking system</v>
      </c>
      <c r="BD7" s="371" t="str">
        <f>IF('1'!$A$1=1,$E$101,$E$102)</f>
        <v>The international money transfer systems</v>
      </c>
      <c r="BE7" s="394" t="str">
        <f>IF('1'!$A$1=1,$F$101,$F$102)</f>
        <v>Total</v>
      </c>
      <c r="BF7" s="371" t="str">
        <f>IF('1'!$A$1=1,$D$101,$D$102)</f>
        <v xml:space="preserve"> The banking system</v>
      </c>
      <c r="BG7" s="371" t="str">
        <f>IF('1'!$A$1=1,$E$101,$E$102)</f>
        <v>The international money transfer systems</v>
      </c>
      <c r="BH7" s="394" t="str">
        <f>IF('1'!$A$1=1,$F$101,$F$102)</f>
        <v>Total</v>
      </c>
      <c r="BI7" s="371" t="str">
        <f>IF('1'!$A$1=1,$D$101,$D$102)</f>
        <v xml:space="preserve"> The banking system</v>
      </c>
      <c r="BJ7" s="371" t="str">
        <f>IF('1'!$A$1=1,$E$101,$E$102)</f>
        <v>The international money transfer systems</v>
      </c>
      <c r="BK7" s="372" t="str">
        <f>IF('1'!$A$1=1,$F$101,$F$102)</f>
        <v>Total</v>
      </c>
      <c r="BL7" s="461" t="str">
        <f>IF('1'!$A$1=1,$D$101,$D$102)</f>
        <v xml:space="preserve"> The banking system</v>
      </c>
      <c r="BM7" s="371" t="str">
        <f>IF('1'!$A$1=1,$E$101,$E$102)</f>
        <v>The international money transfer systems</v>
      </c>
      <c r="BN7" s="372" t="str">
        <f>IF('1'!$A$1=1,$F$101,$F$102)</f>
        <v>Total</v>
      </c>
      <c r="BO7" s="461" t="str">
        <f>IF('1'!$A$1=1,$D$101,$D$102)</f>
        <v xml:space="preserve"> The banking system</v>
      </c>
      <c r="BP7" s="371" t="str">
        <f>IF('1'!$A$1=1,$E$101,$E$102)</f>
        <v>The international money transfer systems</v>
      </c>
      <c r="BQ7" s="394" t="str">
        <f>IF('1'!$A$1=1,$F$101,$F$102)</f>
        <v>Total</v>
      </c>
      <c r="BR7" s="371" t="str">
        <f>IF('1'!$A$1=1,$D$101,$D$102)</f>
        <v xml:space="preserve"> The banking system</v>
      </c>
      <c r="BS7" s="371" t="str">
        <f>IF('1'!$A$1=1,$E$101,$E$102)</f>
        <v>The international money transfer systems</v>
      </c>
      <c r="BT7" s="372" t="str">
        <f>IF('1'!$A$1=1,$F$101,$F$102)</f>
        <v>Total</v>
      </c>
      <c r="BU7" s="462" t="str">
        <f>IF('1'!$A$1=1,$D$101,$D$102)</f>
        <v xml:space="preserve"> The banking system</v>
      </c>
      <c r="BV7" s="371" t="str">
        <f>IF('1'!$A$1=1,$E$101,$E$102)</f>
        <v>The international money transfer systems</v>
      </c>
      <c r="BW7" s="463" t="str">
        <f>IF('1'!$A$1=1,$F$101,$F$102)</f>
        <v>Total</v>
      </c>
      <c r="BX7" s="371" t="str">
        <f>IF('1'!$A$1=1,$D$101,$D$102)</f>
        <v xml:space="preserve"> The banking system</v>
      </c>
      <c r="BY7" s="371" t="str">
        <f>IF('1'!$A$1=1,$E$101,$E$102)</f>
        <v>The international money transfer systems</v>
      </c>
      <c r="BZ7" s="372" t="str">
        <f>IF('1'!$A$1=1,$F$101,$F$102)</f>
        <v>Total</v>
      </c>
      <c r="CA7" s="461" t="str">
        <f>IF('1'!$A$1=1,$D$101,$D$102)</f>
        <v xml:space="preserve"> The banking system</v>
      </c>
      <c r="CB7" s="371" t="str">
        <f>IF('1'!$A$1=1,$E$101,$E$102)</f>
        <v>The international money transfer systems</v>
      </c>
      <c r="CC7" s="394" t="str">
        <f>IF('1'!$A$1=1,$F$101,$F$102)</f>
        <v>Total</v>
      </c>
      <c r="CD7" s="371" t="str">
        <f>IF('1'!$A$1=1,$D$101,$D$102)</f>
        <v xml:space="preserve"> The banking system</v>
      </c>
      <c r="CE7" s="371" t="str">
        <f>IF('1'!$A$1=1,$E$101,$E$102)</f>
        <v>The international money transfer systems</v>
      </c>
      <c r="CF7" s="372" t="str">
        <f>IF('1'!$A$1=1,$F$101,$F$102)</f>
        <v>Total</v>
      </c>
      <c r="CG7" s="461" t="str">
        <f>IF('1'!$A$1=1,$D$101,$D$102)</f>
        <v xml:space="preserve"> The banking system</v>
      </c>
      <c r="CH7" s="371" t="str">
        <f>IF('1'!$A$1=1,$E$101,$E$102)</f>
        <v>The international money transfer systems</v>
      </c>
      <c r="CI7" s="394" t="str">
        <f>IF('1'!$A$1=1,$F$101,$F$102)</f>
        <v>Total</v>
      </c>
      <c r="CJ7" s="371" t="str">
        <f>IF('1'!$A$1=1,$D$101,$D$102)</f>
        <v xml:space="preserve"> The banking system</v>
      </c>
      <c r="CK7" s="371" t="str">
        <f>IF('1'!$A$1=1,$E$101,$E$102)</f>
        <v>The international money transfer systems</v>
      </c>
      <c r="CL7" s="394" t="str">
        <f>IF('1'!$A$1=1,$F$101,$F$102)</f>
        <v>Total</v>
      </c>
      <c r="CM7" s="371" t="str">
        <f>IF('1'!$A$1=1,$D$101,$D$102)</f>
        <v xml:space="preserve"> The banking system</v>
      </c>
      <c r="CN7" s="371" t="str">
        <f>IF('1'!$A$1=1,$E$101,$E$102)</f>
        <v>The international money transfer systems</v>
      </c>
      <c r="CO7" s="372" t="str">
        <f>IF('1'!$A$1=1,$F$101,$F$102)</f>
        <v>Total</v>
      </c>
      <c r="CP7" s="461" t="str">
        <f>IF('1'!$A$1=1,$D$101,$D$102)</f>
        <v xml:space="preserve"> The banking system</v>
      </c>
      <c r="CQ7" s="371" t="str">
        <f>IF('1'!$A$1=1,$E$101,$E$102)</f>
        <v>The international money transfer systems</v>
      </c>
      <c r="CR7" s="394" t="str">
        <f>IF('1'!$A$1=1,$F$101,$F$102)</f>
        <v>Total</v>
      </c>
      <c r="CS7" s="371" t="str">
        <f>IF('1'!$A$1=1,$D$101,$D$102)</f>
        <v xml:space="preserve"> The banking system</v>
      </c>
      <c r="CT7" s="371" t="str">
        <f>IF('1'!$A$1=1,$E$101,$E$102)</f>
        <v>The international money transfer systems</v>
      </c>
      <c r="CU7" s="372" t="str">
        <f>IF('1'!$A$1=1,$F$101,$F$102)</f>
        <v>Total</v>
      </c>
      <c r="CV7" s="461" t="str">
        <f>IF('1'!$A$1=1,$D$101,$D$102)</f>
        <v xml:space="preserve"> The banking system</v>
      </c>
      <c r="CW7" s="371" t="str">
        <f>IF('1'!$A$1=1,$E$101,$E$102)</f>
        <v>The international money transfer systems</v>
      </c>
      <c r="CX7" s="372" t="str">
        <f>IF('1'!$A$1=1,$F$101,$F$102)</f>
        <v>Total</v>
      </c>
      <c r="CY7" s="461" t="str">
        <f>IF('1'!$A$1=1,$D$101,$D$102)</f>
        <v xml:space="preserve"> The banking system</v>
      </c>
      <c r="CZ7" s="371" t="str">
        <f>IF('1'!$A$1=1,$E$101,$E$102)</f>
        <v>The international money transfer systems</v>
      </c>
      <c r="DA7" s="394" t="str">
        <f>IF('1'!$A$1=1,$F$101,$F$102)</f>
        <v>Total</v>
      </c>
      <c r="DB7" s="371" t="str">
        <f>IF('1'!$A$1=1,$D$101,$D$102)</f>
        <v xml:space="preserve"> The banking system</v>
      </c>
      <c r="DC7" s="371" t="str">
        <f>IF('1'!$A$1=1,$E$101,$E$102)</f>
        <v>The international money transfer systems</v>
      </c>
      <c r="DD7" s="372" t="str">
        <f>IF('1'!$A$1=1,$F$101,$F$102)</f>
        <v>Total</v>
      </c>
      <c r="DE7" s="461" t="str">
        <f>IF('1'!$A$1=1,$D$101,$D$102)</f>
        <v xml:space="preserve"> The banking system</v>
      </c>
      <c r="DF7" s="371" t="str">
        <f>IF('1'!$A$1=1,$E$101,$E$102)</f>
        <v>The international money transfer systems</v>
      </c>
      <c r="DG7" s="394" t="str">
        <f>IF('1'!$A$1=1,$F$101,$F$102)</f>
        <v>Total</v>
      </c>
      <c r="DH7" s="371" t="str">
        <f>IF('1'!$A$1=1,$D$101,$D$102)</f>
        <v xml:space="preserve"> The banking system</v>
      </c>
      <c r="DI7" s="371" t="str">
        <f>IF('1'!$A$1=1,$E$101,$E$102)</f>
        <v>The international money transfer systems</v>
      </c>
      <c r="DJ7" s="372" t="str">
        <f>IF('1'!$A$1=1,$F$101,$F$102)</f>
        <v>Total</v>
      </c>
      <c r="DK7" s="461" t="str">
        <f>IF('1'!$A$1=1,$D$101,$D$102)</f>
        <v xml:space="preserve"> The banking system</v>
      </c>
      <c r="DL7" s="371" t="str">
        <f>IF('1'!$A$1=1,$E$101,$E$102)</f>
        <v>The international money transfer systems</v>
      </c>
      <c r="DM7" s="394" t="str">
        <f>IF('1'!$A$1=1,$F$101,$F$102)</f>
        <v>Total</v>
      </c>
      <c r="DN7" s="371" t="str">
        <f>IF('1'!$A$1=1,$D$101,$D$102)</f>
        <v xml:space="preserve"> The banking system</v>
      </c>
      <c r="DO7" s="371" t="str">
        <f>IF('1'!$A$1=1,$E$101,$E$102)</f>
        <v>The international money transfer systems</v>
      </c>
      <c r="DP7" s="372" t="str">
        <f>IF('1'!$A$1=1,$F$101,$F$102)</f>
        <v>Total</v>
      </c>
      <c r="DQ7" s="461" t="str">
        <f>IF('1'!$A$1=1,$D$101,$D$102)</f>
        <v xml:space="preserve"> The banking system</v>
      </c>
      <c r="DR7" s="371" t="str">
        <f>IF('1'!$A$1=1,$E$101,$E$102)</f>
        <v>The international money transfer systems</v>
      </c>
      <c r="DS7" s="394" t="str">
        <f>IF('1'!$A$1=1,$F$101,$F$102)</f>
        <v>Total</v>
      </c>
      <c r="DT7" s="371" t="str">
        <f>IF('1'!$A$1=1,$D$101,$D$102)</f>
        <v xml:space="preserve"> The banking system</v>
      </c>
      <c r="DU7" s="371" t="str">
        <f>IF('1'!$A$1=1,$E$101,$E$102)</f>
        <v>The international money transfer systems</v>
      </c>
      <c r="DV7" s="372" t="str">
        <f>IF('1'!$A$1=1,$F$101,$F$102)</f>
        <v>Total</v>
      </c>
      <c r="DW7" s="461" t="str">
        <f>IF('1'!$A$1=1,$D$101,$D$102)</f>
        <v xml:space="preserve"> The banking system</v>
      </c>
      <c r="DX7" s="371" t="str">
        <f>IF('1'!$A$1=1,$E$101,$E$102)</f>
        <v>The international money transfer systems</v>
      </c>
      <c r="DY7" s="394" t="str">
        <f>IF('1'!$A$1=1,$F$101,$F$102)</f>
        <v>Total</v>
      </c>
      <c r="DZ7" s="371" t="str">
        <f>IF('1'!$A$1=1,$D$101,$D$102)</f>
        <v xml:space="preserve"> The banking system</v>
      </c>
      <c r="EA7" s="371" t="str">
        <f>IF('1'!$A$1=1,$E$101,$E$102)</f>
        <v>The international money transfer systems</v>
      </c>
      <c r="EB7" s="372" t="str">
        <f>IF('1'!$A$1=1,$F$101,$F$102)</f>
        <v>Total</v>
      </c>
      <c r="EC7" s="461" t="str">
        <f>IF('1'!$A$1=1,$D$101,$D$102)</f>
        <v xml:space="preserve"> The banking system</v>
      </c>
      <c r="ED7" s="371" t="str">
        <f>IF('1'!$A$1=1,$E$101,$E$102)</f>
        <v>The international money transfer systems</v>
      </c>
      <c r="EE7" s="394" t="str">
        <f>IF('1'!$A$1=1,$F$101,$F$102)</f>
        <v>Total</v>
      </c>
      <c r="EF7" s="371" t="str">
        <f>IF('1'!$A$1=1,$D$101,$D$102)</f>
        <v xml:space="preserve"> The banking system</v>
      </c>
      <c r="EG7" s="371" t="str">
        <f>IF('1'!$A$1=1,$E$101,$E$102)</f>
        <v>The international money transfer systems</v>
      </c>
      <c r="EH7" s="372" t="str">
        <f>IF('1'!$A$1=1,$F$101,$F$102)</f>
        <v>Total</v>
      </c>
      <c r="EI7" s="371" t="str">
        <f>IF('1'!$A$1=1,$D$101,$D$102)</f>
        <v xml:space="preserve"> The banking system</v>
      </c>
      <c r="EJ7" s="371" t="str">
        <f>IF('1'!$A$1=1,$E$101,$E$102)</f>
        <v>The international money transfer systems</v>
      </c>
      <c r="EK7" s="372" t="str">
        <f>IF('1'!$A$1=1,$F$101,$F$102)</f>
        <v>Total</v>
      </c>
      <c r="EL7" s="371" t="str">
        <f>IF('1'!$A$1=1,$D$101,$D$102)</f>
        <v xml:space="preserve"> The banking system</v>
      </c>
      <c r="EM7" s="371" t="str">
        <f>IF('1'!$A$1=1,$E$101,$E$102)</f>
        <v>The international money transfer systems</v>
      </c>
      <c r="EN7" s="372" t="str">
        <f>IF('1'!$A$1=1,$F$101,$F$102)</f>
        <v>Total</v>
      </c>
      <c r="EO7" s="371" t="str">
        <f>IF('1'!$A$1=1,$D$101,$D$102)</f>
        <v xml:space="preserve"> The banking system</v>
      </c>
      <c r="EP7" s="371" t="str">
        <f>IF('1'!$A$1=1,$E$101,$E$102)</f>
        <v>The international money transfer systems</v>
      </c>
      <c r="EQ7" s="372" t="str">
        <f>IF('1'!$A$1=1,$F$101,$F$102)</f>
        <v>Total</v>
      </c>
      <c r="ER7" s="371" t="str">
        <f>IF('1'!$A$1=1,$D$101,$D$102)</f>
        <v xml:space="preserve"> The banking system</v>
      </c>
      <c r="ES7" s="371" t="str">
        <f>IF('1'!$A$1=1,$E$101,$E$102)</f>
        <v>The international money transfer systems</v>
      </c>
      <c r="ET7" s="372" t="str">
        <f>IF('1'!$A$1=1,$F$101,$F$102)</f>
        <v>Total</v>
      </c>
      <c r="EU7" s="371" t="str">
        <f>IF('1'!$A$1=1,$D$101,$D$102)</f>
        <v xml:space="preserve"> The banking system</v>
      </c>
      <c r="EV7" s="371" t="str">
        <f>IF('1'!$A$1=1,$E$101,$E$102)</f>
        <v>The international money transfer systems</v>
      </c>
      <c r="EW7" s="372" t="str">
        <f>IF('1'!$A$1=1,$F$101,$F$102)</f>
        <v>Total</v>
      </c>
      <c r="EX7" s="371" t="str">
        <f>IF('1'!$A$1=1,$D$101,$D$102)</f>
        <v xml:space="preserve"> The banking system</v>
      </c>
      <c r="EY7" s="371" t="str">
        <f>IF('1'!$A$1=1,$E$101,$E$102)</f>
        <v>The international money transfer systems</v>
      </c>
      <c r="EZ7" s="372" t="str">
        <f>IF('1'!$A$1=1,$F$101,$F$102)</f>
        <v>Total</v>
      </c>
      <c r="FA7" s="371" t="str">
        <f>IF('1'!$A$1=1,$D$101,$D$102)</f>
        <v xml:space="preserve"> The banking system</v>
      </c>
      <c r="FB7" s="371" t="str">
        <f>IF('1'!$A$1=1,$E$101,$E$102)</f>
        <v>The international money transfer systems</v>
      </c>
      <c r="FC7" s="372" t="str">
        <f>IF('1'!$A$1=1,$F$101,$F$102)</f>
        <v>Total</v>
      </c>
      <c r="FD7" s="371" t="str">
        <f>IF('1'!$A$1=1,$D$101,$D$102)</f>
        <v xml:space="preserve"> The banking system</v>
      </c>
      <c r="FE7" s="371" t="str">
        <f>IF('1'!$A$1=1,$E$101,$E$102)</f>
        <v>The international money transfer systems</v>
      </c>
      <c r="FF7" s="372" t="str">
        <f>IF('1'!$A$1=1,$F$101,$F$102)</f>
        <v>Total</v>
      </c>
      <c r="FG7" s="371" t="str">
        <f>IF('1'!$A$1=1,$D$101,$D$102)</f>
        <v xml:space="preserve"> The banking system</v>
      </c>
      <c r="FH7" s="371" t="str">
        <f>IF('1'!$A$1=1,$E$101,$E$102)</f>
        <v>The international money transfer systems</v>
      </c>
      <c r="FI7" s="372" t="str">
        <f>IF('1'!$A$1=1,$F$101,$F$102)</f>
        <v>Total</v>
      </c>
      <c r="FJ7" s="442" t="str">
        <f>IF('1'!$A$1=1,$D$101,$D$102)</f>
        <v xml:space="preserve"> The banking system</v>
      </c>
      <c r="FK7" s="442" t="str">
        <f>IF('1'!$A$1=1,$E$101,$E$102)</f>
        <v>The international money transfer systems</v>
      </c>
      <c r="FL7" s="443" t="str">
        <f>IF('1'!$A$1=1,$F$101,$F$102)</f>
        <v>Total</v>
      </c>
      <c r="FM7" s="442" t="str">
        <f>IF('1'!$A$1=1,$D$101,$D$102)</f>
        <v xml:space="preserve"> The banking system</v>
      </c>
      <c r="FN7" s="442" t="str">
        <f>IF('1'!$A$1=1,$E$101,$E$102)</f>
        <v>The international money transfer systems</v>
      </c>
      <c r="FO7" s="443" t="str">
        <f>IF('1'!$A$1=1,$F$101,$F$102)</f>
        <v>Total</v>
      </c>
      <c r="FP7" s="442" t="str">
        <f>IF('1'!$A$1=1,$D$101,$D$102)</f>
        <v xml:space="preserve"> The banking system</v>
      </c>
      <c r="FQ7" s="442" t="str">
        <f>IF('1'!$A$1=1,$E$101,$E$102)</f>
        <v>The international money transfer systems</v>
      </c>
      <c r="FR7" s="443" t="str">
        <f>IF('1'!$A$1=1,$F$101,$F$102)</f>
        <v>Total</v>
      </c>
    </row>
    <row r="8" spans="1:192" ht="24" customHeight="1">
      <c r="A8" s="475" t="str">
        <f>IF('1'!$A$1=1,B8,C8)</f>
        <v xml:space="preserve">United States </v>
      </c>
      <c r="B8" s="181" t="s">
        <v>37</v>
      </c>
      <c r="C8" s="314" t="s">
        <v>57</v>
      </c>
      <c r="D8" s="143">
        <v>86.968125731000001</v>
      </c>
      <c r="E8" s="144">
        <v>57.477502154827967</v>
      </c>
      <c r="F8" s="145">
        <f t="shared" ref="F8" si="0">D8+E8</f>
        <v>144.44562788582797</v>
      </c>
      <c r="G8" s="143">
        <v>84.707460730999998</v>
      </c>
      <c r="H8" s="144">
        <v>71.324524239580285</v>
      </c>
      <c r="I8" s="277">
        <f t="shared" ref="I8" si="1">G8+H8</f>
        <v>156.03198497058028</v>
      </c>
      <c r="J8" s="144">
        <v>87.673193162999993</v>
      </c>
      <c r="K8" s="144">
        <v>71.470954386318823</v>
      </c>
      <c r="L8" s="145">
        <f t="shared" ref="L8" si="2">J8+K8</f>
        <v>159.1441475493188</v>
      </c>
      <c r="M8" s="143">
        <v>82.014932454999993</v>
      </c>
      <c r="N8" s="144">
        <v>71.229978516275878</v>
      </c>
      <c r="O8" s="145">
        <f t="shared" ref="O8" si="3">M8+N8</f>
        <v>153.24491097127589</v>
      </c>
      <c r="P8" s="143">
        <v>74.341045061000003</v>
      </c>
      <c r="Q8" s="144">
        <v>64.927518530155623</v>
      </c>
      <c r="R8" s="277">
        <f t="shared" ref="R8" si="4">P8+Q8</f>
        <v>139.26856359115561</v>
      </c>
      <c r="S8" s="144">
        <v>73.416877400999994</v>
      </c>
      <c r="T8" s="144">
        <v>74.476069581882086</v>
      </c>
      <c r="U8" s="145">
        <f t="shared" ref="U8" si="5">S8+T8</f>
        <v>147.89294698288208</v>
      </c>
      <c r="V8" s="143">
        <v>84.619536650000001</v>
      </c>
      <c r="W8" s="144">
        <v>74.951947982297526</v>
      </c>
      <c r="X8" s="145">
        <f t="shared" ref="X8" si="6">V8+W8</f>
        <v>159.57148463229754</v>
      </c>
      <c r="Y8" s="143">
        <v>82.929904640999993</v>
      </c>
      <c r="Z8" s="144">
        <v>74.648659320000135</v>
      </c>
      <c r="AA8" s="277">
        <f t="shared" ref="AA8" si="7">Y8+Z8</f>
        <v>157.57856396100013</v>
      </c>
      <c r="AB8" s="144">
        <v>75.822617980999993</v>
      </c>
      <c r="AC8" s="144">
        <v>71.167092705429198</v>
      </c>
      <c r="AD8" s="145">
        <f t="shared" ref="AD8" si="8">AB8+AC8</f>
        <v>146.98971068642919</v>
      </c>
      <c r="AE8" s="143">
        <v>79.797041978999999</v>
      </c>
      <c r="AF8" s="144">
        <v>80.319269439774402</v>
      </c>
      <c r="AG8" s="145">
        <f t="shared" ref="AG8" si="9">AE8+AF8</f>
        <v>160.11631141877439</v>
      </c>
      <c r="AH8" s="143">
        <v>83.963722391000005</v>
      </c>
      <c r="AI8" s="144">
        <v>83.573493491085884</v>
      </c>
      <c r="AJ8" s="277">
        <f t="shared" ref="AJ8" si="10">AH8+AI8</f>
        <v>167.53721588208589</v>
      </c>
      <c r="AK8" s="144">
        <v>80.629044094999998</v>
      </c>
      <c r="AL8" s="144">
        <v>87.277466784784139</v>
      </c>
      <c r="AM8" s="145">
        <f t="shared" ref="AM8" si="11">AK8+AL8</f>
        <v>167.90651087978415</v>
      </c>
      <c r="AN8" s="143">
        <v>56.977065076000002</v>
      </c>
      <c r="AO8" s="144">
        <v>78.749365986616155</v>
      </c>
      <c r="AP8" s="145">
        <f t="shared" ref="AP8" si="12">AN8+AO8</f>
        <v>135.72643106261614</v>
      </c>
      <c r="AQ8" s="143">
        <v>49.813340775</v>
      </c>
      <c r="AR8" s="144">
        <v>81.524813227132483</v>
      </c>
      <c r="AS8" s="145">
        <f t="shared" ref="AS8" si="13">AQ8+AR8</f>
        <v>131.33815400213248</v>
      </c>
      <c r="AT8" s="143">
        <v>57.187936467</v>
      </c>
      <c r="AU8" s="144">
        <v>81.583965419364006</v>
      </c>
      <c r="AV8" s="277">
        <f t="shared" ref="AV8" si="14">AT8+AU8</f>
        <v>138.77190188636399</v>
      </c>
      <c r="AW8" s="144">
        <v>56.464335828000003</v>
      </c>
      <c r="AX8" s="144">
        <v>75.321841440333642</v>
      </c>
      <c r="AY8" s="145">
        <f t="shared" ref="AY8" si="15">AW8+AX8</f>
        <v>131.78617726833363</v>
      </c>
      <c r="AZ8" s="280">
        <v>48.452107108</v>
      </c>
      <c r="BA8" s="145">
        <v>65.058164192441566</v>
      </c>
      <c r="BB8" s="277">
        <f t="shared" ref="BB8" si="16">AZ8+BA8</f>
        <v>113.51027130044156</v>
      </c>
      <c r="BC8" s="145">
        <v>47.512433713</v>
      </c>
      <c r="BD8" s="145">
        <v>78.658778620000007</v>
      </c>
      <c r="BE8" s="145">
        <f t="shared" ref="BE8" si="17">BC8+BD8</f>
        <v>126.171212333</v>
      </c>
      <c r="BF8" s="143">
        <v>50.1</v>
      </c>
      <c r="BG8" s="144">
        <v>82</v>
      </c>
      <c r="BH8" s="144">
        <f t="shared" ref="BH8" si="18">BF8+BG8</f>
        <v>132.1</v>
      </c>
      <c r="BI8" s="143">
        <v>58.9</v>
      </c>
      <c r="BJ8" s="144">
        <v>84.3</v>
      </c>
      <c r="BK8" s="234">
        <f t="shared" ref="BK8" si="19">BI8+BJ8</f>
        <v>143.19999999999999</v>
      </c>
      <c r="BL8" s="146">
        <v>49.827334653345943</v>
      </c>
      <c r="BM8" s="146">
        <v>79.107497109173707</v>
      </c>
      <c r="BN8" s="144">
        <f t="shared" ref="BN8" si="20">BL8+BM8</f>
        <v>128.93483176251965</v>
      </c>
      <c r="BO8" s="147">
        <v>55.956150355254749</v>
      </c>
      <c r="BP8" s="147">
        <v>85.544330101260428</v>
      </c>
      <c r="BQ8" s="147">
        <f t="shared" ref="BQ8" si="21">BO8+BP8</f>
        <v>141.50048045651516</v>
      </c>
      <c r="BR8" s="147">
        <v>62.113709234649718</v>
      </c>
      <c r="BS8" s="147">
        <v>87.5822165764734</v>
      </c>
      <c r="BT8" s="147">
        <f t="shared" ref="BT8" si="22">BR8+BS8</f>
        <v>149.69592581112312</v>
      </c>
      <c r="BU8" s="148">
        <v>66.928057247379286</v>
      </c>
      <c r="BV8" s="147">
        <v>88.784801199427903</v>
      </c>
      <c r="BW8" s="147">
        <f t="shared" ref="BW8" si="23">BU8+BV8</f>
        <v>155.71285844680719</v>
      </c>
      <c r="BX8" s="148">
        <v>58.782000857259042</v>
      </c>
      <c r="BY8" s="147">
        <v>89.033128555024604</v>
      </c>
      <c r="BZ8" s="149">
        <f t="shared" ref="BZ8" si="24">BX8+BY8</f>
        <v>147.81512941228365</v>
      </c>
      <c r="CA8" s="147">
        <v>77.778753696518422</v>
      </c>
      <c r="CB8" s="147">
        <v>86.395988748781093</v>
      </c>
      <c r="CC8" s="147">
        <f t="shared" ref="CC8" si="25">CA8+CB8</f>
        <v>164.1747424452995</v>
      </c>
      <c r="CD8" s="148">
        <v>83.793678120875114</v>
      </c>
      <c r="CE8" s="147">
        <v>93.077057995959095</v>
      </c>
      <c r="CF8" s="149">
        <f t="shared" ref="CF8" si="26">CD8+CE8</f>
        <v>176.87073611683422</v>
      </c>
      <c r="CG8" s="147">
        <v>97.025674612054644</v>
      </c>
      <c r="CH8" s="147">
        <v>93.305377637234699</v>
      </c>
      <c r="CI8" s="147">
        <f t="shared" ref="CI8" si="27">CG8+CH8</f>
        <v>190.33105224928934</v>
      </c>
      <c r="CJ8" s="291">
        <v>103.926819963866</v>
      </c>
      <c r="CK8" s="190">
        <v>88.283065568163394</v>
      </c>
      <c r="CL8" s="190">
        <v>192.20988553202901</v>
      </c>
      <c r="CM8" s="148">
        <v>117.336885177108</v>
      </c>
      <c r="CN8" s="147">
        <v>95.670908231353806</v>
      </c>
      <c r="CO8" s="149">
        <v>213.00779340846199</v>
      </c>
      <c r="CP8" s="147">
        <v>130.05499301807501</v>
      </c>
      <c r="CQ8" s="147">
        <v>96.681620325854297</v>
      </c>
      <c r="CR8" s="147">
        <v>226.73661334392901</v>
      </c>
      <c r="CS8" s="148">
        <v>139.97457928536701</v>
      </c>
      <c r="CT8" s="147">
        <v>99.600612370002693</v>
      </c>
      <c r="CU8" s="149">
        <v>239.575191655369</v>
      </c>
      <c r="CV8" s="147">
        <v>122.977941145624</v>
      </c>
      <c r="CW8" s="147">
        <v>94.201347209591702</v>
      </c>
      <c r="CX8" s="147">
        <v>217.17928835521599</v>
      </c>
      <c r="CY8" s="148">
        <v>139.89673070996699</v>
      </c>
      <c r="CZ8" s="147">
        <v>101.575147993865</v>
      </c>
      <c r="DA8" s="147">
        <v>241.471878703832</v>
      </c>
      <c r="DB8" s="289">
        <v>150.15557411680399</v>
      </c>
      <c r="DC8" s="146">
        <v>105.59757436040999</v>
      </c>
      <c r="DD8" s="293">
        <v>255.75314847721401</v>
      </c>
      <c r="DE8" s="147">
        <v>164.18448381930401</v>
      </c>
      <c r="DF8" s="147">
        <v>106.255784805958</v>
      </c>
      <c r="DG8" s="147">
        <v>270.44026862526198</v>
      </c>
      <c r="DH8" s="148">
        <v>160.80162475725001</v>
      </c>
      <c r="DI8" s="147">
        <v>101.251959313771</v>
      </c>
      <c r="DJ8" s="149">
        <v>262.05358407102102</v>
      </c>
      <c r="DK8" s="147">
        <v>169.09595998040399</v>
      </c>
      <c r="DL8" s="147">
        <v>107.643539975599</v>
      </c>
      <c r="DM8" s="147">
        <v>276.73949995600299</v>
      </c>
      <c r="DN8" s="148">
        <v>191.33582502144299</v>
      </c>
      <c r="DO8" s="147">
        <v>140.002954496797</v>
      </c>
      <c r="DP8" s="147">
        <v>331.33877951824002</v>
      </c>
      <c r="DQ8" s="143">
        <v>213.59946064049001</v>
      </c>
      <c r="DR8" s="144">
        <v>136.710557278799</v>
      </c>
      <c r="DS8" s="144">
        <v>350.31001791928799</v>
      </c>
      <c r="DT8" s="148">
        <v>190.43173348675799</v>
      </c>
      <c r="DU8" s="147">
        <v>131.02307064753401</v>
      </c>
      <c r="DV8" s="149">
        <v>321.45480413429198</v>
      </c>
      <c r="DW8" s="147">
        <v>220.50842970020901</v>
      </c>
      <c r="DX8" s="147">
        <v>152.65817350492</v>
      </c>
      <c r="DY8" s="147">
        <v>373.16660320512898</v>
      </c>
      <c r="DZ8" s="148">
        <v>225.86524127330799</v>
      </c>
      <c r="EA8" s="147">
        <v>157.237789803216</v>
      </c>
      <c r="EB8" s="149">
        <v>383.10303107652499</v>
      </c>
      <c r="EC8" s="147">
        <v>256.59673990378298</v>
      </c>
      <c r="ED8" s="147">
        <v>157.656484221928</v>
      </c>
      <c r="EE8" s="147">
        <v>414.25322412571199</v>
      </c>
      <c r="EF8" s="148">
        <v>211.69688772497699</v>
      </c>
      <c r="EG8" s="147">
        <v>121.64483871839199</v>
      </c>
      <c r="EH8" s="147">
        <v>333.341726443369</v>
      </c>
      <c r="EI8" s="469">
        <v>225.006402757248</v>
      </c>
      <c r="EJ8" s="470">
        <v>122.872374318731</v>
      </c>
      <c r="EK8" s="471">
        <v>347.87877707597897</v>
      </c>
      <c r="EL8" s="377">
        <v>188.452182535254</v>
      </c>
      <c r="EM8" s="378">
        <v>111.485095520231</v>
      </c>
      <c r="EN8" s="379">
        <v>299.93727805548599</v>
      </c>
      <c r="EO8" s="377">
        <v>194.88619940260099</v>
      </c>
      <c r="EP8" s="378">
        <v>120.219498313061</v>
      </c>
      <c r="EQ8" s="379">
        <v>315.10569771566202</v>
      </c>
      <c r="ER8" s="148">
        <v>176.35821183629</v>
      </c>
      <c r="ES8" s="147">
        <v>119.398730739057</v>
      </c>
      <c r="ET8" s="149">
        <v>295.75694257534798</v>
      </c>
      <c r="EU8" s="147">
        <v>185.076376899206</v>
      </c>
      <c r="EV8" s="147">
        <v>125.865518081725</v>
      </c>
      <c r="EW8" s="149">
        <v>310.94189498093101</v>
      </c>
      <c r="EX8" s="148">
        <v>157.887665322564</v>
      </c>
      <c r="EY8" s="147">
        <v>113.53503873081</v>
      </c>
      <c r="EZ8" s="149">
        <v>271.42270405337399</v>
      </c>
      <c r="FA8" s="148">
        <v>164.04057378498399</v>
      </c>
      <c r="FB8" s="147">
        <v>119.93944944702299</v>
      </c>
      <c r="FC8" s="147">
        <v>283.980023232007</v>
      </c>
      <c r="FD8" s="148">
        <v>158.52684866985501</v>
      </c>
      <c r="FE8" s="147">
        <v>121.86653967605299</v>
      </c>
      <c r="FF8" s="149">
        <v>280.39338834590802</v>
      </c>
      <c r="FG8" s="148">
        <v>166.744012898476</v>
      </c>
      <c r="FH8" s="147">
        <v>128.83397913866699</v>
      </c>
      <c r="FI8" s="149">
        <v>295.57799203714302</v>
      </c>
      <c r="FJ8" s="472">
        <v>136.26633455499299</v>
      </c>
      <c r="FK8" s="473">
        <v>121.307468753205</v>
      </c>
      <c r="FL8" s="474">
        <v>257.57380330819802</v>
      </c>
      <c r="FM8" s="472">
        <v>142.67721431342301</v>
      </c>
      <c r="FN8" s="473">
        <v>137.81567864231101</v>
      </c>
      <c r="FO8" s="474">
        <v>280.49289295573499</v>
      </c>
      <c r="FP8" s="148">
        <v>139.16236898919701</v>
      </c>
      <c r="FQ8" s="147">
        <v>141.71325811861001</v>
      </c>
      <c r="FR8" s="149">
        <v>280.87562710780702</v>
      </c>
      <c r="FS8" s="441"/>
    </row>
    <row r="9" spans="1:192" ht="12.5">
      <c r="A9" s="413" t="str">
        <f>IF('1'!$A$1=1,B9,C9)</f>
        <v>United Kingdom</v>
      </c>
      <c r="B9" s="101" t="s">
        <v>10</v>
      </c>
      <c r="C9" s="315" t="s">
        <v>24</v>
      </c>
      <c r="D9" s="93">
        <v>44.49537574</v>
      </c>
      <c r="E9" s="58">
        <v>16.15575207945972</v>
      </c>
      <c r="F9" s="154">
        <f>D9+E9</f>
        <v>60.651127819459717</v>
      </c>
      <c r="G9" s="93">
        <v>45.703417291999997</v>
      </c>
      <c r="H9" s="58">
        <v>18.825505544173978</v>
      </c>
      <c r="I9" s="278">
        <f>G9+H9</f>
        <v>64.528922836173976</v>
      </c>
      <c r="J9" s="58">
        <v>42.658031956999999</v>
      </c>
      <c r="K9" s="58">
        <v>19.171613965285399</v>
      </c>
      <c r="L9" s="154">
        <f>J9+K9</f>
        <v>61.829645922285394</v>
      </c>
      <c r="M9" s="93">
        <v>43.941731969999999</v>
      </c>
      <c r="N9" s="58">
        <v>17.209946789295721</v>
      </c>
      <c r="O9" s="154">
        <f>M9+N9</f>
        <v>61.15167875929572</v>
      </c>
      <c r="P9" s="93">
        <v>40.678895799000003</v>
      </c>
      <c r="Q9" s="58">
        <v>15.72063114899664</v>
      </c>
      <c r="R9" s="278">
        <f>P9+Q9</f>
        <v>56.399526947996641</v>
      </c>
      <c r="S9" s="58">
        <v>39.673901665999999</v>
      </c>
      <c r="T9" s="58">
        <v>17.985231875175408</v>
      </c>
      <c r="U9" s="154">
        <f>S9+T9</f>
        <v>57.659133541175407</v>
      </c>
      <c r="V9" s="93">
        <v>44.564130777999999</v>
      </c>
      <c r="W9" s="58">
        <v>19.381322114580641</v>
      </c>
      <c r="X9" s="154">
        <f>V9+W9</f>
        <v>63.94545289258064</v>
      </c>
      <c r="Y9" s="93">
        <v>43.649864508999997</v>
      </c>
      <c r="Z9" s="58">
        <v>20.056961693614252</v>
      </c>
      <c r="AA9" s="278">
        <f>Y9+Z9</f>
        <v>63.706826202614252</v>
      </c>
      <c r="AB9" s="58">
        <v>38.700674716000002</v>
      </c>
      <c r="AC9" s="58">
        <v>15.373154728187499</v>
      </c>
      <c r="AD9" s="154">
        <f>AB9+AC9</f>
        <v>54.073829444187503</v>
      </c>
      <c r="AE9" s="93">
        <v>42.630726946000003</v>
      </c>
      <c r="AF9" s="58">
        <v>17.807209623792549</v>
      </c>
      <c r="AG9" s="154">
        <f>AE9+AF9</f>
        <v>60.437936569792555</v>
      </c>
      <c r="AH9" s="93">
        <v>45.185566010000002</v>
      </c>
      <c r="AI9" s="58">
        <v>20.088633855348881</v>
      </c>
      <c r="AJ9" s="278">
        <f>AH9+AI9</f>
        <v>65.274199865348891</v>
      </c>
      <c r="AK9" s="58">
        <v>46.411952460000002</v>
      </c>
      <c r="AL9" s="58">
        <v>18.758418725963459</v>
      </c>
      <c r="AM9" s="154">
        <f>AK9+AL9</f>
        <v>65.170371185963461</v>
      </c>
      <c r="AN9" s="93">
        <v>50.198122187999999</v>
      </c>
      <c r="AO9" s="58">
        <v>16.376545412975599</v>
      </c>
      <c r="AP9" s="154">
        <f>AN9+AO9</f>
        <v>66.574667600975602</v>
      </c>
      <c r="AQ9" s="93">
        <v>46.381569302000003</v>
      </c>
      <c r="AR9" s="58">
        <v>18.156179355338001</v>
      </c>
      <c r="AS9" s="154">
        <f>AQ9+AR9</f>
        <v>64.537748657338</v>
      </c>
      <c r="AT9" s="93">
        <v>51.216957936</v>
      </c>
      <c r="AU9" s="58">
        <v>15.22694856693365</v>
      </c>
      <c r="AV9" s="278">
        <f>AT9+AU9</f>
        <v>66.443906502933658</v>
      </c>
      <c r="AW9" s="58">
        <v>50.827074633000002</v>
      </c>
      <c r="AX9" s="58">
        <v>13.295062438258</v>
      </c>
      <c r="AY9" s="154">
        <f>AW9+AX9</f>
        <v>64.12213707125801</v>
      </c>
      <c r="AZ9" s="281">
        <v>44.841478735999999</v>
      </c>
      <c r="BA9" s="154">
        <v>9.9438770561279508</v>
      </c>
      <c r="BB9" s="278">
        <f>AZ9+BA9</f>
        <v>54.785355792127952</v>
      </c>
      <c r="BC9" s="154">
        <v>44.820281860000001</v>
      </c>
      <c r="BD9" s="154">
        <v>12.302515140000001</v>
      </c>
      <c r="BE9" s="154">
        <f>BC9+BD9</f>
        <v>57.122797000000006</v>
      </c>
      <c r="BF9" s="93">
        <v>51.6</v>
      </c>
      <c r="BG9" s="58">
        <v>13.5</v>
      </c>
      <c r="BH9" s="58">
        <f>BF9+BG9</f>
        <v>65.099999999999994</v>
      </c>
      <c r="BI9" s="93">
        <v>54.9</v>
      </c>
      <c r="BJ9" s="58">
        <v>13</v>
      </c>
      <c r="BK9" s="155">
        <f>BI9+BJ9</f>
        <v>67.900000000000006</v>
      </c>
      <c r="BL9" s="156">
        <v>49.779299801264997</v>
      </c>
      <c r="BM9" s="156">
        <v>10.606735276312399</v>
      </c>
      <c r="BN9" s="58">
        <f>BL9+BM9</f>
        <v>60.386035077577397</v>
      </c>
      <c r="BO9" s="150">
        <v>52.37198537243539</v>
      </c>
      <c r="BP9" s="150">
        <v>12.0249098477318</v>
      </c>
      <c r="BQ9" s="150">
        <f>BO9+BP9</f>
        <v>64.396895220167195</v>
      </c>
      <c r="BR9" s="150">
        <v>53.601388256955182</v>
      </c>
      <c r="BS9" s="150">
        <v>10.7022998152067</v>
      </c>
      <c r="BT9" s="150">
        <f>BR9+BS9</f>
        <v>64.30368807216189</v>
      </c>
      <c r="BU9" s="157">
        <v>57.151199120323014</v>
      </c>
      <c r="BV9" s="150">
        <v>13.1256244987595</v>
      </c>
      <c r="BW9" s="150">
        <f>BU9+BV9</f>
        <v>70.276823619082506</v>
      </c>
      <c r="BX9" s="157">
        <v>52.370707320029815</v>
      </c>
      <c r="BY9" s="150">
        <v>13.9018103424561</v>
      </c>
      <c r="BZ9" s="151">
        <f>BX9+BY9</f>
        <v>66.27251766248591</v>
      </c>
      <c r="CA9" s="150">
        <v>61.360105508402491</v>
      </c>
      <c r="CB9" s="150">
        <v>13.678323820174899</v>
      </c>
      <c r="CC9" s="150">
        <f>CA9+CB9</f>
        <v>75.038429328577394</v>
      </c>
      <c r="CD9" s="157">
        <v>75.2667174956824</v>
      </c>
      <c r="CE9" s="150">
        <v>11.829940956631001</v>
      </c>
      <c r="CF9" s="151">
        <f>CD9+CE9</f>
        <v>87.096658452313406</v>
      </c>
      <c r="CG9" s="150">
        <v>72.600723023443152</v>
      </c>
      <c r="CH9" s="150">
        <v>9.5451447043487008</v>
      </c>
      <c r="CI9" s="150">
        <f>CG9+CH9</f>
        <v>82.145867727791853</v>
      </c>
      <c r="CJ9" s="157">
        <v>76.328256645780698</v>
      </c>
      <c r="CK9" s="150">
        <v>9.0224981185265403</v>
      </c>
      <c r="CL9" s="150">
        <v>85.350754764307197</v>
      </c>
      <c r="CM9" s="157">
        <v>81.187376923850394</v>
      </c>
      <c r="CN9" s="150">
        <v>9.0953424931762505</v>
      </c>
      <c r="CO9" s="151">
        <v>90.282719417026598</v>
      </c>
      <c r="CP9" s="150">
        <v>91.877724820900497</v>
      </c>
      <c r="CQ9" s="150">
        <v>8.2902159415869008</v>
      </c>
      <c r="CR9" s="150">
        <v>100.16794076248701</v>
      </c>
      <c r="CS9" s="157">
        <v>107.342106232235</v>
      </c>
      <c r="CT9" s="150">
        <v>8.1421239405312704</v>
      </c>
      <c r="CU9" s="151">
        <v>115.484230172766</v>
      </c>
      <c r="CV9" s="150">
        <v>115.86598600356599</v>
      </c>
      <c r="CW9" s="150">
        <v>7.9084342047657303</v>
      </c>
      <c r="CX9" s="150">
        <v>123.77442020833099</v>
      </c>
      <c r="CY9" s="157">
        <v>133.732582757952</v>
      </c>
      <c r="CZ9" s="150">
        <v>8.4606087400130701</v>
      </c>
      <c r="DA9" s="150">
        <v>142.19319149796499</v>
      </c>
      <c r="DB9" s="157">
        <v>150.27917729739801</v>
      </c>
      <c r="DC9" s="150">
        <v>8.4915535470958599</v>
      </c>
      <c r="DD9" s="151">
        <v>158.77073084449401</v>
      </c>
      <c r="DE9" s="150">
        <v>166.918399855296</v>
      </c>
      <c r="DF9" s="150">
        <v>8.9996236989489908</v>
      </c>
      <c r="DG9" s="150">
        <v>175.918023554245</v>
      </c>
      <c r="DH9" s="157">
        <v>187.55386845198899</v>
      </c>
      <c r="DI9" s="150">
        <v>8.6369508256420602</v>
      </c>
      <c r="DJ9" s="151">
        <v>196.19081927763099</v>
      </c>
      <c r="DK9" s="150">
        <v>242.31823762742101</v>
      </c>
      <c r="DL9" s="150">
        <v>9.2689777126404795</v>
      </c>
      <c r="DM9" s="150">
        <v>251.58721534006099</v>
      </c>
      <c r="DN9" s="157">
        <v>258.95980724102498</v>
      </c>
      <c r="DO9" s="150">
        <v>11.485517425928199</v>
      </c>
      <c r="DP9" s="150">
        <v>270.44532466695301</v>
      </c>
      <c r="DQ9" s="321">
        <v>282.90654019783602</v>
      </c>
      <c r="DR9" s="233">
        <v>12.2959076549489</v>
      </c>
      <c r="DS9" s="233">
        <v>295.20244785278402</v>
      </c>
      <c r="DT9" s="157">
        <v>239.93319655616699</v>
      </c>
      <c r="DU9" s="150">
        <v>12.1909577464415</v>
      </c>
      <c r="DV9" s="151">
        <v>252.12415430260799</v>
      </c>
      <c r="DW9" s="150">
        <v>245.32412151752601</v>
      </c>
      <c r="DX9" s="150">
        <v>22.427329318535499</v>
      </c>
      <c r="DY9" s="150">
        <v>267.751450836061</v>
      </c>
      <c r="DZ9" s="157">
        <v>183.80583526114</v>
      </c>
      <c r="EA9" s="150">
        <v>50.899727046883797</v>
      </c>
      <c r="EB9" s="151">
        <v>234.70556230802401</v>
      </c>
      <c r="EC9" s="150">
        <v>198.758216730915</v>
      </c>
      <c r="ED9" s="150">
        <v>34.230791048768602</v>
      </c>
      <c r="EE9" s="150">
        <v>232.98900777968399</v>
      </c>
      <c r="EF9" s="157">
        <v>255.51488228557201</v>
      </c>
      <c r="EG9" s="150">
        <v>15.1309228532785</v>
      </c>
      <c r="EH9" s="150">
        <v>270.64580513884999</v>
      </c>
      <c r="EI9" s="328">
        <v>174.88118355969101</v>
      </c>
      <c r="EJ9" s="327">
        <v>11.1972504593985</v>
      </c>
      <c r="EK9" s="329">
        <v>186.078434019089</v>
      </c>
      <c r="EL9" s="368">
        <v>162.332318358995</v>
      </c>
      <c r="EM9" s="369">
        <v>10.0791976774014</v>
      </c>
      <c r="EN9" s="370">
        <v>172.41151603639599</v>
      </c>
      <c r="EO9" s="368">
        <v>172.93273370262801</v>
      </c>
      <c r="EP9" s="369">
        <v>8.11877580138996</v>
      </c>
      <c r="EQ9" s="370">
        <v>181.05150950401799</v>
      </c>
      <c r="ER9" s="157">
        <v>169.82488462440699</v>
      </c>
      <c r="ES9" s="150">
        <v>30.0666876045264</v>
      </c>
      <c r="ET9" s="151">
        <v>199.891572228933</v>
      </c>
      <c r="EU9" s="150">
        <v>179.34149508961701</v>
      </c>
      <c r="EV9" s="150">
        <v>73.175937922476507</v>
      </c>
      <c r="EW9" s="151">
        <v>252.51743301209399</v>
      </c>
      <c r="EX9" s="157">
        <v>142.810440498844</v>
      </c>
      <c r="EY9" s="150">
        <v>70.586541720498403</v>
      </c>
      <c r="EZ9" s="151">
        <v>213.39698221934199</v>
      </c>
      <c r="FA9" s="157">
        <v>147.24274391414099</v>
      </c>
      <c r="FB9" s="150">
        <v>74.948208546221394</v>
      </c>
      <c r="FC9" s="150">
        <v>222.19095246036201</v>
      </c>
      <c r="FD9" s="157">
        <v>150.29376179684499</v>
      </c>
      <c r="FE9" s="150">
        <v>76.286673509728104</v>
      </c>
      <c r="FF9" s="151">
        <v>226.58043530657301</v>
      </c>
      <c r="FG9" s="157">
        <v>152.376053181174</v>
      </c>
      <c r="FH9" s="150">
        <v>13.161329850484799</v>
      </c>
      <c r="FI9" s="151">
        <v>165.537383031659</v>
      </c>
      <c r="FJ9" s="444">
        <v>138.927286894047</v>
      </c>
      <c r="FK9" s="445">
        <v>6.5528118024104298</v>
      </c>
      <c r="FL9" s="446">
        <v>145.48009869645699</v>
      </c>
      <c r="FM9" s="444">
        <v>148.54991393982201</v>
      </c>
      <c r="FN9" s="445">
        <v>31.036127876480499</v>
      </c>
      <c r="FO9" s="446">
        <v>179.58604181630301</v>
      </c>
      <c r="FP9" s="157">
        <v>116.34791596266599</v>
      </c>
      <c r="FQ9" s="150">
        <v>105.17233160358499</v>
      </c>
      <c r="FR9" s="151">
        <v>221.52024756625099</v>
      </c>
    </row>
    <row r="10" spans="1:192" ht="12.5">
      <c r="A10" s="413" t="str">
        <f>IF('1'!$A$1=1,B10,C10)</f>
        <v>Germany</v>
      </c>
      <c r="B10" s="101" t="s">
        <v>153</v>
      </c>
      <c r="C10" s="315" t="s">
        <v>15</v>
      </c>
      <c r="D10" s="93">
        <v>87.978634067000002</v>
      </c>
      <c r="E10" s="58">
        <v>9.0497151724286393</v>
      </c>
      <c r="F10" s="154">
        <f>D10+E10</f>
        <v>97.028349239428636</v>
      </c>
      <c r="G10" s="93">
        <v>94.464965395999997</v>
      </c>
      <c r="H10" s="58">
        <v>9.7605010480245191</v>
      </c>
      <c r="I10" s="278">
        <f>G10+H10</f>
        <v>104.22546644402452</v>
      </c>
      <c r="J10" s="58">
        <v>96.960620122999998</v>
      </c>
      <c r="K10" s="58">
        <v>10.01535483039132</v>
      </c>
      <c r="L10" s="154">
        <f>J10+K10</f>
        <v>106.97597495339132</v>
      </c>
      <c r="M10" s="93">
        <v>103.61533038100001</v>
      </c>
      <c r="N10" s="58">
        <v>11.205414062464721</v>
      </c>
      <c r="O10" s="154">
        <f>M10+N10</f>
        <v>114.82074444346473</v>
      </c>
      <c r="P10" s="93">
        <v>89.575068211000001</v>
      </c>
      <c r="Q10" s="58">
        <v>9.8311589290481702</v>
      </c>
      <c r="R10" s="278">
        <f>P10+Q10</f>
        <v>99.406227140048173</v>
      </c>
      <c r="S10" s="58">
        <v>81.281690986000001</v>
      </c>
      <c r="T10" s="58">
        <v>10.28906854165594</v>
      </c>
      <c r="U10" s="154">
        <f>S10+T10</f>
        <v>91.570759527655937</v>
      </c>
      <c r="V10" s="93">
        <v>95.911279186000002</v>
      </c>
      <c r="W10" s="58">
        <v>11.04746830527588</v>
      </c>
      <c r="X10" s="154">
        <f>V10+W10</f>
        <v>106.95874749127589</v>
      </c>
      <c r="Y10" s="93">
        <v>93.224987886999997</v>
      </c>
      <c r="Z10" s="58">
        <v>12.102672411289889</v>
      </c>
      <c r="AA10" s="278">
        <f>Y10+Z10</f>
        <v>105.32766029828989</v>
      </c>
      <c r="AB10" s="58">
        <v>89.517633584999999</v>
      </c>
      <c r="AC10" s="58">
        <v>11.0239332564888</v>
      </c>
      <c r="AD10" s="154">
        <f>AB10+AC10</f>
        <v>100.5415668414888</v>
      </c>
      <c r="AE10" s="93">
        <v>86.506188309999999</v>
      </c>
      <c r="AF10" s="58">
        <v>11.75115760568475</v>
      </c>
      <c r="AG10" s="154">
        <f>AE10+AF10</f>
        <v>98.257345915684752</v>
      </c>
      <c r="AH10" s="93">
        <v>94.434177066000004</v>
      </c>
      <c r="AI10" s="58">
        <v>12.920847835190161</v>
      </c>
      <c r="AJ10" s="278">
        <f>AH10+AI10</f>
        <v>107.35502490119016</v>
      </c>
      <c r="AK10" s="58">
        <v>97.009862988999998</v>
      </c>
      <c r="AL10" s="58">
        <v>14.3706669282164</v>
      </c>
      <c r="AM10" s="154">
        <f>AK10+AL10</f>
        <v>111.38052991721639</v>
      </c>
      <c r="AN10" s="93">
        <v>73.407810914999999</v>
      </c>
      <c r="AO10" s="58">
        <v>13.151680700983921</v>
      </c>
      <c r="AP10" s="154">
        <f>AN10+AO10</f>
        <v>86.559491615983916</v>
      </c>
      <c r="AQ10" s="93">
        <v>66.495007830999995</v>
      </c>
      <c r="AR10" s="58">
        <v>14.4166917947546</v>
      </c>
      <c r="AS10" s="154">
        <f>AQ10+AR10</f>
        <v>80.911699625754594</v>
      </c>
      <c r="AT10" s="93">
        <v>67.051760423000005</v>
      </c>
      <c r="AU10" s="58">
        <v>15.382320096075651</v>
      </c>
      <c r="AV10" s="278">
        <f>AT10+AU10</f>
        <v>82.43408051907565</v>
      </c>
      <c r="AW10" s="58">
        <v>63.519470034999998</v>
      </c>
      <c r="AX10" s="58">
        <v>14.584631854376831</v>
      </c>
      <c r="AY10" s="154">
        <f>AW10+AX10</f>
        <v>78.104101889376835</v>
      </c>
      <c r="AZ10" s="281">
        <v>51.272543352</v>
      </c>
      <c r="BA10" s="154">
        <v>11.25380984247078</v>
      </c>
      <c r="BB10" s="278">
        <f>AZ10+BA10</f>
        <v>62.526353194470779</v>
      </c>
      <c r="BC10" s="154">
        <v>54.827172079</v>
      </c>
      <c r="BD10" s="154">
        <v>13.23450456</v>
      </c>
      <c r="BE10" s="154">
        <f>BC10+BD10</f>
        <v>68.061676638999998</v>
      </c>
      <c r="BF10" s="93">
        <v>53.8</v>
      </c>
      <c r="BG10" s="58">
        <v>12.7</v>
      </c>
      <c r="BH10" s="58">
        <f>BF10+BG10</f>
        <v>66.5</v>
      </c>
      <c r="BI10" s="93">
        <v>58.7</v>
      </c>
      <c r="BJ10" s="58">
        <v>13.8</v>
      </c>
      <c r="BK10" s="155">
        <f>BI10+BJ10</f>
        <v>72.5</v>
      </c>
      <c r="BL10" s="156">
        <v>56.025327030668244</v>
      </c>
      <c r="BM10" s="156">
        <v>13.2528742185724</v>
      </c>
      <c r="BN10" s="58">
        <f>BL10+BM10</f>
        <v>69.278201249240638</v>
      </c>
      <c r="BO10" s="150">
        <v>58.144652158778584</v>
      </c>
      <c r="BP10" s="150">
        <v>14.765468152880739</v>
      </c>
      <c r="BQ10" s="150">
        <f>BO10+BP10</f>
        <v>72.910120311659327</v>
      </c>
      <c r="BR10" s="150">
        <v>59.826991549309689</v>
      </c>
      <c r="BS10" s="150">
        <v>14.5327769377375</v>
      </c>
      <c r="BT10" s="150">
        <f>BR10+BS10</f>
        <v>74.359768487047191</v>
      </c>
      <c r="BU10" s="157">
        <v>58.698000439911375</v>
      </c>
      <c r="BV10" s="150">
        <v>15.791614593391101</v>
      </c>
      <c r="BW10" s="150">
        <f>BU10+BV10</f>
        <v>74.489615033302471</v>
      </c>
      <c r="BX10" s="157">
        <v>57.06701494023757</v>
      </c>
      <c r="BY10" s="150">
        <v>14.5742205626487</v>
      </c>
      <c r="BZ10" s="151">
        <f>BX10+BY10</f>
        <v>71.641235502886275</v>
      </c>
      <c r="CA10" s="150">
        <v>63.549287330352222</v>
      </c>
      <c r="CB10" s="150">
        <v>14.861821793256302</v>
      </c>
      <c r="CC10" s="150">
        <f>CA10+CB10</f>
        <v>78.411109123608526</v>
      </c>
      <c r="CD10" s="157">
        <v>63.108901496487675</v>
      </c>
      <c r="CE10" s="150">
        <v>17.942211885538299</v>
      </c>
      <c r="CF10" s="151">
        <f>CD10+CE10</f>
        <v>81.051113382025974</v>
      </c>
      <c r="CG10" s="150">
        <v>67.245083952347414</v>
      </c>
      <c r="CH10" s="150">
        <v>19.259546949044299</v>
      </c>
      <c r="CI10" s="150">
        <f>CG10+CH10</f>
        <v>86.504630901391721</v>
      </c>
      <c r="CJ10" s="292">
        <v>69.771218269154801</v>
      </c>
      <c r="CK10" s="191">
        <v>19.461648001698201</v>
      </c>
      <c r="CL10" s="191">
        <v>89.232866270852995</v>
      </c>
      <c r="CM10" s="157">
        <v>69.922687215926899</v>
      </c>
      <c r="CN10" s="150">
        <v>20.652148700173701</v>
      </c>
      <c r="CO10" s="151">
        <v>90.574835916100596</v>
      </c>
      <c r="CP10" s="150">
        <v>73.416910631501494</v>
      </c>
      <c r="CQ10" s="150">
        <v>21.934142878933901</v>
      </c>
      <c r="CR10" s="150">
        <v>95.351053510435307</v>
      </c>
      <c r="CS10" s="157">
        <v>70.754566389876004</v>
      </c>
      <c r="CT10" s="150">
        <v>23.8991857186282</v>
      </c>
      <c r="CU10" s="151">
        <v>94.653752108504094</v>
      </c>
      <c r="CV10" s="150">
        <v>68.406150165054598</v>
      </c>
      <c r="CW10" s="150">
        <v>23.150754585985599</v>
      </c>
      <c r="CX10" s="150">
        <v>91.556904751040193</v>
      </c>
      <c r="CY10" s="157">
        <v>68.1387461836066</v>
      </c>
      <c r="CZ10" s="150">
        <v>25.591781578134398</v>
      </c>
      <c r="DA10" s="150">
        <v>93.730527761741001</v>
      </c>
      <c r="DB10" s="157">
        <v>71.346438804879</v>
      </c>
      <c r="DC10" s="150">
        <v>27.5</v>
      </c>
      <c r="DD10" s="151">
        <v>98.760655830381495</v>
      </c>
      <c r="DE10" s="150">
        <v>73.070138662759007</v>
      </c>
      <c r="DF10" s="150">
        <v>29.733093238474201</v>
      </c>
      <c r="DG10" s="150">
        <v>102.803231901233</v>
      </c>
      <c r="DH10" s="157">
        <v>72.490572608248499</v>
      </c>
      <c r="DI10" s="150">
        <v>27.900429151452499</v>
      </c>
      <c r="DJ10" s="151">
        <v>100.391001759701</v>
      </c>
      <c r="DK10" s="150">
        <v>68.083186533208107</v>
      </c>
      <c r="DL10" s="150">
        <v>41.088886693969101</v>
      </c>
      <c r="DM10" s="150">
        <v>109.17207322717699</v>
      </c>
      <c r="DN10" s="157">
        <v>80.370273085631695</v>
      </c>
      <c r="DO10" s="150">
        <v>46.343930063568699</v>
      </c>
      <c r="DP10" s="150">
        <v>126.7142031492</v>
      </c>
      <c r="DQ10" s="321">
        <v>78.574554753517006</v>
      </c>
      <c r="DR10" s="233">
        <v>49.079196863648697</v>
      </c>
      <c r="DS10" s="233">
        <v>127.65375161716599</v>
      </c>
      <c r="DT10" s="157">
        <v>71.291250822956499</v>
      </c>
      <c r="DU10" s="150">
        <v>43.331594694957403</v>
      </c>
      <c r="DV10" s="151">
        <v>114.622845517914</v>
      </c>
      <c r="DW10" s="150">
        <v>78.1338775649849</v>
      </c>
      <c r="DX10" s="150">
        <v>51.097511060483498</v>
      </c>
      <c r="DY10" s="150">
        <v>129.23138862546801</v>
      </c>
      <c r="DZ10" s="157">
        <v>77.355044544971904</v>
      </c>
      <c r="EA10" s="150">
        <v>56.495297349165597</v>
      </c>
      <c r="EB10" s="151">
        <v>133.85034189413801</v>
      </c>
      <c r="EC10" s="150">
        <v>77.811893998028395</v>
      </c>
      <c r="ED10" s="150">
        <v>57.387178544274001</v>
      </c>
      <c r="EE10" s="150">
        <v>135.19907254230199</v>
      </c>
      <c r="EF10" s="157">
        <v>43.066034756879702</v>
      </c>
      <c r="EG10" s="150">
        <v>53.692153549021903</v>
      </c>
      <c r="EH10" s="150">
        <v>96.758188305901598</v>
      </c>
      <c r="EI10" s="328">
        <v>42.191674609058403</v>
      </c>
      <c r="EJ10" s="327">
        <v>52.646144895253698</v>
      </c>
      <c r="EK10" s="329">
        <v>94.837819504312094</v>
      </c>
      <c r="EL10" s="368">
        <v>39.570057835224702</v>
      </c>
      <c r="EM10" s="369">
        <v>53.469516803293601</v>
      </c>
      <c r="EN10" s="370">
        <v>93.039574638518303</v>
      </c>
      <c r="EO10" s="368">
        <v>42.153353097184301</v>
      </c>
      <c r="EP10" s="369">
        <v>58.976724923232197</v>
      </c>
      <c r="EQ10" s="370">
        <v>101.130078020417</v>
      </c>
      <c r="ER10" s="157">
        <v>43.861896662324902</v>
      </c>
      <c r="ES10" s="150">
        <v>61.2686047097095</v>
      </c>
      <c r="ET10" s="151">
        <v>105.130501372034</v>
      </c>
      <c r="EU10" s="150">
        <v>42.710409198663598</v>
      </c>
      <c r="EV10" s="150">
        <v>62.777065199666801</v>
      </c>
      <c r="EW10" s="151">
        <v>105.48747439832999</v>
      </c>
      <c r="EX10" s="157">
        <v>36.596413849612397</v>
      </c>
      <c r="EY10" s="150">
        <v>61.727882925906599</v>
      </c>
      <c r="EZ10" s="151">
        <v>98.324296775518903</v>
      </c>
      <c r="FA10" s="157">
        <v>37.0636706045238</v>
      </c>
      <c r="FB10" s="150">
        <v>66.881552309599101</v>
      </c>
      <c r="FC10" s="150">
        <v>103.94522291412299</v>
      </c>
      <c r="FD10" s="157">
        <v>36.475751065350103</v>
      </c>
      <c r="FE10" s="150">
        <v>70.604858470835296</v>
      </c>
      <c r="FF10" s="151">
        <v>107.08060953618499</v>
      </c>
      <c r="FG10" s="157">
        <v>36.7644361814069</v>
      </c>
      <c r="FH10" s="150">
        <v>70.495514586651197</v>
      </c>
      <c r="FI10" s="151">
        <v>107.259950768058</v>
      </c>
      <c r="FJ10" s="444">
        <v>33.763403732994497</v>
      </c>
      <c r="FK10" s="445">
        <v>65.830660551276296</v>
      </c>
      <c r="FL10" s="446">
        <v>99.5940642842708</v>
      </c>
      <c r="FM10" s="444">
        <v>35.939478768254801</v>
      </c>
      <c r="FN10" s="445">
        <v>77.683729670968106</v>
      </c>
      <c r="FO10" s="446">
        <v>113.62320843922301</v>
      </c>
      <c r="FP10" s="157">
        <v>36.123799726545897</v>
      </c>
      <c r="FQ10" s="150">
        <v>79.801791048023205</v>
      </c>
      <c r="FR10" s="151">
        <v>115.925590774569</v>
      </c>
    </row>
    <row r="11" spans="1:192" ht="12.5">
      <c r="A11" s="413" t="str">
        <f>IF('1'!$A$1=1,B11,C11)</f>
        <v>Israel</v>
      </c>
      <c r="B11" s="101" t="s">
        <v>40</v>
      </c>
      <c r="C11" s="315" t="s">
        <v>59</v>
      </c>
      <c r="D11" s="93">
        <v>5.233625483</v>
      </c>
      <c r="E11" s="58">
        <v>12.61984106538968</v>
      </c>
      <c r="F11" s="154">
        <f>D11+E11</f>
        <v>17.85346654838968</v>
      </c>
      <c r="G11" s="93">
        <v>5.65176327</v>
      </c>
      <c r="H11" s="58">
        <v>13.85395815735426</v>
      </c>
      <c r="I11" s="278">
        <f>G11+H11</f>
        <v>19.50572142735426</v>
      </c>
      <c r="J11" s="58">
        <v>4.9273982060000003</v>
      </c>
      <c r="K11" s="58">
        <v>13.994661083087481</v>
      </c>
      <c r="L11" s="154">
        <f>J11+K11</f>
        <v>18.922059289087482</v>
      </c>
      <c r="M11" s="93">
        <v>6.8356035459999998</v>
      </c>
      <c r="N11" s="58">
        <v>14.992429734858179</v>
      </c>
      <c r="O11" s="154">
        <f>M11+N11</f>
        <v>21.828033280858179</v>
      </c>
      <c r="P11" s="93">
        <v>5.4228498939999996</v>
      </c>
      <c r="Q11" s="58">
        <v>15.080943159214881</v>
      </c>
      <c r="R11" s="278">
        <f>P11+Q11</f>
        <v>20.503793053214881</v>
      </c>
      <c r="S11" s="58">
        <v>5.2806971709999999</v>
      </c>
      <c r="T11" s="58">
        <v>15.83670936450663</v>
      </c>
      <c r="U11" s="154">
        <f>S11+T11</f>
        <v>21.117406535506632</v>
      </c>
      <c r="V11" s="93">
        <v>5.2567296130000001</v>
      </c>
      <c r="W11" s="58">
        <v>16.428325162180119</v>
      </c>
      <c r="X11" s="154">
        <f>V11+W11</f>
        <v>21.68505477518012</v>
      </c>
      <c r="Y11" s="93">
        <v>5.6885077070000003</v>
      </c>
      <c r="Z11" s="58">
        <v>19.097800576349702</v>
      </c>
      <c r="AA11" s="278">
        <f>Y11+Z11</f>
        <v>24.786308283349701</v>
      </c>
      <c r="AB11" s="58">
        <v>4.9715306359999998</v>
      </c>
      <c r="AC11" s="58">
        <v>17.982208955612649</v>
      </c>
      <c r="AD11" s="154">
        <f>AB11+AC11</f>
        <v>22.953739591612649</v>
      </c>
      <c r="AE11" s="93">
        <v>4.5229388999999998</v>
      </c>
      <c r="AF11" s="58">
        <v>20.468158782965052</v>
      </c>
      <c r="AG11" s="154">
        <f>AE11+AF11</f>
        <v>24.991097682965052</v>
      </c>
      <c r="AH11" s="93">
        <v>4.7739150239999999</v>
      </c>
      <c r="AI11" s="58">
        <v>20.878856781988979</v>
      </c>
      <c r="AJ11" s="278">
        <f>AH11+AI11</f>
        <v>25.65277180598898</v>
      </c>
      <c r="AK11" s="58">
        <v>5.4323881170000003</v>
      </c>
      <c r="AL11" s="58">
        <v>22.882988092854092</v>
      </c>
      <c r="AM11" s="154">
        <f>AK11+AL11</f>
        <v>28.315376209854094</v>
      </c>
      <c r="AN11" s="93">
        <v>3.079544389</v>
      </c>
      <c r="AO11" s="58">
        <v>21.98378083504096</v>
      </c>
      <c r="AP11" s="154">
        <f>AN11+AO11</f>
        <v>25.063325224040959</v>
      </c>
      <c r="AQ11" s="93">
        <v>2.4525606830000002</v>
      </c>
      <c r="AR11" s="58">
        <v>22.207950382584499</v>
      </c>
      <c r="AS11" s="154">
        <f>AQ11+AR11</f>
        <v>24.660511065584501</v>
      </c>
      <c r="AT11" s="93">
        <v>2.7978503429999999</v>
      </c>
      <c r="AU11" s="58">
        <v>21.68437373377596</v>
      </c>
      <c r="AV11" s="278">
        <f>AT11+AU11</f>
        <v>24.48222407677596</v>
      </c>
      <c r="AW11" s="58">
        <v>3.8442065849999998</v>
      </c>
      <c r="AX11" s="58">
        <v>21.391488323723308</v>
      </c>
      <c r="AY11" s="154">
        <f>AW11+AX11</f>
        <v>25.235694908723307</v>
      </c>
      <c r="AZ11" s="281">
        <v>1.8577882939999999</v>
      </c>
      <c r="BA11" s="154">
        <v>19.300395640373289</v>
      </c>
      <c r="BB11" s="278">
        <f>AZ11+BA11</f>
        <v>21.158183934373287</v>
      </c>
      <c r="BC11" s="154">
        <v>1.5606045660000001</v>
      </c>
      <c r="BD11" s="154">
        <v>23.542382783000001</v>
      </c>
      <c r="BE11" s="154">
        <f>BC11+BD11</f>
        <v>25.102987348999999</v>
      </c>
      <c r="BF11" s="93">
        <v>1.8</v>
      </c>
      <c r="BG11" s="58">
        <v>24.9</v>
      </c>
      <c r="BH11" s="58">
        <f>BF11+BG11</f>
        <v>26.7</v>
      </c>
      <c r="BI11" s="93">
        <v>2.5</v>
      </c>
      <c r="BJ11" s="58">
        <v>31.3</v>
      </c>
      <c r="BK11" s="155">
        <f>BI11+BJ11</f>
        <v>33.799999999999997</v>
      </c>
      <c r="BL11" s="156">
        <v>1.9218689727764173</v>
      </c>
      <c r="BM11" s="156">
        <v>30.992756800099389</v>
      </c>
      <c r="BN11" s="58">
        <f>BL11+BM11</f>
        <v>32.914625772875809</v>
      </c>
      <c r="BO11" s="150">
        <v>2.5260878731856358</v>
      </c>
      <c r="BP11" s="150">
        <v>38.212814161844697</v>
      </c>
      <c r="BQ11" s="150">
        <f>BO11+BP11</f>
        <v>40.738902035030335</v>
      </c>
      <c r="BR11" s="150">
        <v>2.8814318955831775</v>
      </c>
      <c r="BS11" s="150">
        <v>44.880316147931701</v>
      </c>
      <c r="BT11" s="150">
        <f>BR11+BS11</f>
        <v>47.761748043514878</v>
      </c>
      <c r="BU11" s="157">
        <v>3.7856243463872539</v>
      </c>
      <c r="BV11" s="150">
        <v>45.777678808518701</v>
      </c>
      <c r="BW11" s="150">
        <f>BU11+BV11</f>
        <v>49.563303154905952</v>
      </c>
      <c r="BX11" s="283">
        <v>3.0947800529972795</v>
      </c>
      <c r="BY11" s="158">
        <v>53.862922334952998</v>
      </c>
      <c r="BZ11" s="290">
        <f>BX11+BY11</f>
        <v>56.957702387950278</v>
      </c>
      <c r="CA11" s="150">
        <v>3.7692435057214499</v>
      </c>
      <c r="CB11" s="150">
        <v>59.107153157323296</v>
      </c>
      <c r="CC11" s="150">
        <f>CA11+CB11</f>
        <v>62.876396663044744</v>
      </c>
      <c r="CD11" s="157">
        <v>4.5094735939758701</v>
      </c>
      <c r="CE11" s="150">
        <v>70.842593427491806</v>
      </c>
      <c r="CF11" s="151">
        <f>CD11+CE11</f>
        <v>75.352067021467676</v>
      </c>
      <c r="CG11" s="150">
        <v>5.6305744292021078</v>
      </c>
      <c r="CH11" s="150">
        <v>78.804553999247403</v>
      </c>
      <c r="CI11" s="150">
        <f>CG11+CH11</f>
        <v>84.435128428449516</v>
      </c>
      <c r="CJ11" s="157">
        <v>6.1189228479200102</v>
      </c>
      <c r="CK11" s="150">
        <v>79.796800113388699</v>
      </c>
      <c r="CL11" s="150">
        <v>85.915722961308703</v>
      </c>
      <c r="CM11" s="157">
        <v>6.4645446627807504</v>
      </c>
      <c r="CN11" s="150">
        <v>77.391619605236201</v>
      </c>
      <c r="CO11" s="151">
        <v>83.856164268016897</v>
      </c>
      <c r="CP11" s="150">
        <v>6.62178898044903</v>
      </c>
      <c r="CQ11" s="150">
        <v>76.2722626016145</v>
      </c>
      <c r="CR11" s="150">
        <v>82.894051582063497</v>
      </c>
      <c r="CS11" s="157">
        <v>7.9019054427096203</v>
      </c>
      <c r="CT11" s="150">
        <v>76.668789816045106</v>
      </c>
      <c r="CU11" s="151">
        <v>84.570695258754796</v>
      </c>
      <c r="CV11" s="150">
        <v>5.5367785091998503</v>
      </c>
      <c r="CW11" s="150">
        <v>80.973636368669105</v>
      </c>
      <c r="CX11" s="150">
        <v>86.510414877868996</v>
      </c>
      <c r="CY11" s="157">
        <v>6.0203533471806496</v>
      </c>
      <c r="CZ11" s="150">
        <v>81.207298501189896</v>
      </c>
      <c r="DA11" s="150">
        <v>87.227651848370499</v>
      </c>
      <c r="DB11" s="157">
        <v>7.0802538767550098</v>
      </c>
      <c r="DC11" s="150">
        <v>80.601392909401596</v>
      </c>
      <c r="DD11" s="151">
        <v>87.681646786156605</v>
      </c>
      <c r="DE11" s="150">
        <v>7.9315621811244599</v>
      </c>
      <c r="DF11" s="150">
        <v>80.576412815442296</v>
      </c>
      <c r="DG11" s="150">
        <v>88.507974996566702</v>
      </c>
      <c r="DH11" s="157">
        <v>7.8787929957419403</v>
      </c>
      <c r="DI11" s="150">
        <v>76.092571744959301</v>
      </c>
      <c r="DJ11" s="151">
        <v>83.971364740701304</v>
      </c>
      <c r="DK11" s="150">
        <v>6.1404108037060396</v>
      </c>
      <c r="DL11" s="150">
        <v>66.933415106099105</v>
      </c>
      <c r="DM11" s="150">
        <v>73.073825909805095</v>
      </c>
      <c r="DN11" s="157">
        <v>8.5273193543920698</v>
      </c>
      <c r="DO11" s="150">
        <v>89.6553945834834</v>
      </c>
      <c r="DP11" s="150">
        <v>98.182713937875505</v>
      </c>
      <c r="DQ11" s="93">
        <v>9.6248848467388406</v>
      </c>
      <c r="DR11" s="58">
        <v>96.114322976292001</v>
      </c>
      <c r="DS11" s="58">
        <v>105.73920782303099</v>
      </c>
      <c r="DT11" s="157">
        <v>8.2825346493246901</v>
      </c>
      <c r="DU11" s="150">
        <v>88.835159489931698</v>
      </c>
      <c r="DV11" s="151">
        <v>97.1176941392564</v>
      </c>
      <c r="DW11" s="150">
        <v>9.5058626104619108</v>
      </c>
      <c r="DX11" s="150">
        <v>96.576315441328703</v>
      </c>
      <c r="DY11" s="150">
        <v>106.082178051791</v>
      </c>
      <c r="DZ11" s="157">
        <v>13.269210403269099</v>
      </c>
      <c r="EA11" s="150">
        <v>93.269862189395397</v>
      </c>
      <c r="EB11" s="151">
        <v>106.539072592664</v>
      </c>
      <c r="EC11" s="150">
        <v>13.230218823088901</v>
      </c>
      <c r="ED11" s="150">
        <v>98.968805727994905</v>
      </c>
      <c r="EE11" s="150">
        <v>112.19902455108399</v>
      </c>
      <c r="EF11" s="157">
        <v>11.2884945011102</v>
      </c>
      <c r="EG11" s="150">
        <v>112.201022372163</v>
      </c>
      <c r="EH11" s="150">
        <v>123.489516873273</v>
      </c>
      <c r="EI11" s="328">
        <v>12.0909702834896</v>
      </c>
      <c r="EJ11" s="327">
        <v>167.050321155532</v>
      </c>
      <c r="EK11" s="329">
        <v>179.14129143902099</v>
      </c>
      <c r="EL11" s="368">
        <v>11.662226756683999</v>
      </c>
      <c r="EM11" s="369">
        <v>110.561509231437</v>
      </c>
      <c r="EN11" s="370">
        <v>122.22373598812101</v>
      </c>
      <c r="EO11" s="368">
        <v>11.7880700577924</v>
      </c>
      <c r="EP11" s="369">
        <v>93.049154050762496</v>
      </c>
      <c r="EQ11" s="370">
        <v>104.83722410855501</v>
      </c>
      <c r="ER11" s="157">
        <v>10.9358516846196</v>
      </c>
      <c r="ES11" s="150">
        <v>89.965610184955096</v>
      </c>
      <c r="ET11" s="151">
        <v>100.901461869575</v>
      </c>
      <c r="EU11" s="150">
        <v>11.254003493081299</v>
      </c>
      <c r="EV11" s="150">
        <v>152.80695884914201</v>
      </c>
      <c r="EW11" s="151">
        <v>164.06096234222301</v>
      </c>
      <c r="EX11" s="157">
        <v>9.8073931072396192</v>
      </c>
      <c r="EY11" s="150">
        <v>125.141363600291</v>
      </c>
      <c r="EZ11" s="151">
        <v>134.948756707531</v>
      </c>
      <c r="FA11" s="157">
        <v>9.6209010920042193</v>
      </c>
      <c r="FB11" s="150">
        <v>89.076093832629397</v>
      </c>
      <c r="FC11" s="150">
        <v>98.6969949246336</v>
      </c>
      <c r="FD11" s="157">
        <v>9.4741590041573307</v>
      </c>
      <c r="FE11" s="150">
        <v>74.805357524033994</v>
      </c>
      <c r="FF11" s="151">
        <v>84.279516528191394</v>
      </c>
      <c r="FG11" s="157">
        <v>9.8767152322677099</v>
      </c>
      <c r="FH11" s="150">
        <v>130.57686426549699</v>
      </c>
      <c r="FI11" s="151">
        <v>140.45357949776499</v>
      </c>
      <c r="FJ11" s="444">
        <v>7.79673637413992</v>
      </c>
      <c r="FK11" s="445">
        <v>81.110208889658793</v>
      </c>
      <c r="FL11" s="446">
        <v>88.906945263798804</v>
      </c>
      <c r="FM11" s="444">
        <v>7.5218943944910404</v>
      </c>
      <c r="FN11" s="445">
        <v>63.0660959420876</v>
      </c>
      <c r="FO11" s="446">
        <v>70.587990336578699</v>
      </c>
      <c r="FP11" s="157">
        <v>7.6376100064577397</v>
      </c>
      <c r="FQ11" s="150">
        <v>63.502725233983298</v>
      </c>
      <c r="FR11" s="151">
        <v>71.140335240441104</v>
      </c>
    </row>
    <row r="12" spans="1:192" ht="12.5">
      <c r="A12" s="413" t="str">
        <f>IF('1'!$A$1=1,B12,C12)</f>
        <v>Italy</v>
      </c>
      <c r="B12" s="101" t="s">
        <v>39</v>
      </c>
      <c r="C12" s="315" t="s">
        <v>18</v>
      </c>
      <c r="D12" s="93">
        <v>24.913755614999999</v>
      </c>
      <c r="E12" s="58">
        <v>51.174611848455207</v>
      </c>
      <c r="F12" s="154">
        <f>D12+E12</f>
        <v>76.088367463455199</v>
      </c>
      <c r="G12" s="93">
        <v>28.140427174999999</v>
      </c>
      <c r="H12" s="58">
        <v>59.376288615975987</v>
      </c>
      <c r="I12" s="278">
        <f>G12+H12</f>
        <v>87.516715790975979</v>
      </c>
      <c r="J12" s="58">
        <v>26.716430771999999</v>
      </c>
      <c r="K12" s="58">
        <v>58.355059502484998</v>
      </c>
      <c r="L12" s="154">
        <f>J12+K12</f>
        <v>85.071490274485001</v>
      </c>
      <c r="M12" s="93">
        <v>25.100648184000001</v>
      </c>
      <c r="N12" s="58">
        <v>51.390018217209608</v>
      </c>
      <c r="O12" s="154">
        <f>M12+N12</f>
        <v>76.490666401209609</v>
      </c>
      <c r="P12" s="93">
        <v>24.093232331999999</v>
      </c>
      <c r="Q12" s="58">
        <v>45.941777180506563</v>
      </c>
      <c r="R12" s="278">
        <f>P12+Q12</f>
        <v>70.035009512506562</v>
      </c>
      <c r="S12" s="58">
        <v>25.250645039999998</v>
      </c>
      <c r="T12" s="58">
        <v>49.131870430675257</v>
      </c>
      <c r="U12" s="154">
        <f>S12+T12</f>
        <v>74.382515470675258</v>
      </c>
      <c r="V12" s="93">
        <v>23.112877785999999</v>
      </c>
      <c r="W12" s="58">
        <v>49.812820577640153</v>
      </c>
      <c r="X12" s="154">
        <f>V12+W12</f>
        <v>72.925698363640151</v>
      </c>
      <c r="Y12" s="93">
        <v>23.728725089000001</v>
      </c>
      <c r="Z12" s="58">
        <v>53.247611225501068</v>
      </c>
      <c r="AA12" s="278">
        <f>Y12+Z12</f>
        <v>76.976336314501069</v>
      </c>
      <c r="AB12" s="58">
        <v>21.10961369</v>
      </c>
      <c r="AC12" s="58">
        <v>51.183677997781551</v>
      </c>
      <c r="AD12" s="154">
        <f>AB12+AC12</f>
        <v>72.293291687781547</v>
      </c>
      <c r="AE12" s="93">
        <v>24.231794756999999</v>
      </c>
      <c r="AF12" s="58">
        <v>53.706968336443431</v>
      </c>
      <c r="AG12" s="154">
        <f>AE12+AF12</f>
        <v>77.938763093443427</v>
      </c>
      <c r="AH12" s="93">
        <v>23.165329450000002</v>
      </c>
      <c r="AI12" s="58">
        <v>54.056969538875421</v>
      </c>
      <c r="AJ12" s="278">
        <f>AH12+AI12</f>
        <v>77.222298988875423</v>
      </c>
      <c r="AK12" s="58">
        <v>20.426574733999999</v>
      </c>
      <c r="AL12" s="58">
        <v>56.862079964935809</v>
      </c>
      <c r="AM12" s="154">
        <f>AK12+AL12</f>
        <v>77.288654698935801</v>
      </c>
      <c r="AN12" s="93">
        <v>17.664554142</v>
      </c>
      <c r="AO12" s="58">
        <v>48.510084197370077</v>
      </c>
      <c r="AP12" s="154">
        <f>AN12+AO12</f>
        <v>66.174638339370077</v>
      </c>
      <c r="AQ12" s="93">
        <v>13.138419599000001</v>
      </c>
      <c r="AR12" s="58">
        <v>53.934976062724509</v>
      </c>
      <c r="AS12" s="154">
        <f>AQ12+AR12</f>
        <v>67.073395661724504</v>
      </c>
      <c r="AT12" s="93">
        <v>11.7446363</v>
      </c>
      <c r="AU12" s="58">
        <v>49.522769260776158</v>
      </c>
      <c r="AV12" s="278">
        <f>AT12+AU12</f>
        <v>61.267405560776155</v>
      </c>
      <c r="AW12" s="58">
        <v>8.9004024519999998</v>
      </c>
      <c r="AX12" s="58">
        <v>39.048807436339033</v>
      </c>
      <c r="AY12" s="154">
        <f>AW12+AX12</f>
        <v>47.949209888339034</v>
      </c>
      <c r="AZ12" s="281">
        <v>7.5464170790000002</v>
      </c>
      <c r="BA12" s="154">
        <v>29.156114370882239</v>
      </c>
      <c r="BB12" s="278">
        <f>AZ12+BA12</f>
        <v>36.702531449882237</v>
      </c>
      <c r="BC12" s="154">
        <v>7.5333901369999996</v>
      </c>
      <c r="BD12" s="154">
        <v>32.928657829999999</v>
      </c>
      <c r="BE12" s="154">
        <f>BC12+BD12</f>
        <v>40.462047966999997</v>
      </c>
      <c r="BF12" s="93">
        <v>8.9</v>
      </c>
      <c r="BG12" s="58">
        <v>36</v>
      </c>
      <c r="BH12" s="58">
        <f>BF12+BG12</f>
        <v>44.9</v>
      </c>
      <c r="BI12" s="93">
        <v>9.5</v>
      </c>
      <c r="BJ12" s="58">
        <v>39</v>
      </c>
      <c r="BK12" s="155">
        <f>BI12+BJ12</f>
        <v>48.5</v>
      </c>
      <c r="BL12" s="156">
        <v>8.9868110942023414</v>
      </c>
      <c r="BM12" s="156">
        <v>37.45260490576544</v>
      </c>
      <c r="BN12" s="58">
        <f>BL12+BM12</f>
        <v>46.439415999967778</v>
      </c>
      <c r="BO12" s="150">
        <v>10.433747785373232</v>
      </c>
      <c r="BP12" s="150">
        <v>41.195207174106109</v>
      </c>
      <c r="BQ12" s="150">
        <f>BO12+BP12</f>
        <v>51.628954959479344</v>
      </c>
      <c r="BR12" s="150">
        <v>11.314229147947298</v>
      </c>
      <c r="BS12" s="150">
        <v>40.371074378714802</v>
      </c>
      <c r="BT12" s="150">
        <f>BR12+BS12</f>
        <v>51.685303526662096</v>
      </c>
      <c r="BU12" s="157">
        <v>10.457620618103871</v>
      </c>
      <c r="BV12" s="150">
        <v>41.449996218732302</v>
      </c>
      <c r="BW12" s="150">
        <f>BU12+BV12</f>
        <v>51.907616836836169</v>
      </c>
      <c r="BX12" s="157">
        <v>10.166923594565702</v>
      </c>
      <c r="BY12" s="150">
        <v>40.222648834888503</v>
      </c>
      <c r="BZ12" s="151">
        <f>BX12+BY12</f>
        <v>50.389572429454205</v>
      </c>
      <c r="CA12" s="150">
        <v>12.49671454178929</v>
      </c>
      <c r="CB12" s="150">
        <v>40.154044109786902</v>
      </c>
      <c r="CC12" s="150">
        <f>CA12+CB12</f>
        <v>52.65075865157619</v>
      </c>
      <c r="CD12" s="157">
        <v>12.346487301177728</v>
      </c>
      <c r="CE12" s="150">
        <v>45.299495553896698</v>
      </c>
      <c r="CF12" s="151">
        <f>CD12+CE12</f>
        <v>57.645982855074422</v>
      </c>
      <c r="CG12" s="150">
        <v>12.141752685827782</v>
      </c>
      <c r="CH12" s="150">
        <v>46.907792417474901</v>
      </c>
      <c r="CI12" s="150">
        <f>CG12+CH12</f>
        <v>59.049545103302684</v>
      </c>
      <c r="CJ12" s="157">
        <v>11.802453351351</v>
      </c>
      <c r="CK12" s="150">
        <v>47.262983122302103</v>
      </c>
      <c r="CL12" s="150">
        <v>59.065436473653001</v>
      </c>
      <c r="CM12" s="157">
        <v>13.274151738472099</v>
      </c>
      <c r="CN12" s="150">
        <v>48.642378948076001</v>
      </c>
      <c r="CO12" s="151">
        <v>61.9165306865481</v>
      </c>
      <c r="CP12" s="150">
        <v>12.6598566793276</v>
      </c>
      <c r="CQ12" s="150">
        <v>46.217408655099703</v>
      </c>
      <c r="CR12" s="150">
        <v>58.8772653344273</v>
      </c>
      <c r="CS12" s="157">
        <v>12.147293403499599</v>
      </c>
      <c r="CT12" s="150">
        <v>49.500946195504</v>
      </c>
      <c r="CU12" s="151">
        <v>61.648239599003603</v>
      </c>
      <c r="CV12" s="150">
        <v>8.7614251492921404</v>
      </c>
      <c r="CW12" s="150">
        <v>49.231947590519198</v>
      </c>
      <c r="CX12" s="150">
        <v>57.993372739811299</v>
      </c>
      <c r="CY12" s="157">
        <v>9.6932288588208504</v>
      </c>
      <c r="CZ12" s="150">
        <v>49.729470908044803</v>
      </c>
      <c r="DA12" s="150">
        <v>59.422699766865598</v>
      </c>
      <c r="DB12" s="157">
        <v>8.9295625351746395</v>
      </c>
      <c r="DC12" s="150">
        <v>49.472236089933901</v>
      </c>
      <c r="DD12" s="151">
        <v>58.401798625108597</v>
      </c>
      <c r="DE12" s="150">
        <v>11.5212947048221</v>
      </c>
      <c r="DF12" s="150">
        <v>52.954816639475801</v>
      </c>
      <c r="DG12" s="150">
        <v>64.476111344297905</v>
      </c>
      <c r="DH12" s="157">
        <v>10.7167782421079</v>
      </c>
      <c r="DI12" s="150">
        <v>56.630961951167301</v>
      </c>
      <c r="DJ12" s="151">
        <v>67.3477401932752</v>
      </c>
      <c r="DK12" s="150">
        <v>10.695211607530901</v>
      </c>
      <c r="DL12" s="150">
        <v>110.440239535095</v>
      </c>
      <c r="DM12" s="150">
        <v>121.135451142626</v>
      </c>
      <c r="DN12" s="157">
        <v>11.252913876066</v>
      </c>
      <c r="DO12" s="150">
        <v>94.609594819999998</v>
      </c>
      <c r="DP12" s="150">
        <v>105.862508696066</v>
      </c>
      <c r="DQ12" s="93">
        <v>11.109990797361</v>
      </c>
      <c r="DR12" s="58">
        <v>92.621706814239801</v>
      </c>
      <c r="DS12" s="58">
        <v>103.73169761160101</v>
      </c>
      <c r="DT12" s="157">
        <v>10.3522982380432</v>
      </c>
      <c r="DU12" s="150">
        <v>86.600375073622601</v>
      </c>
      <c r="DV12" s="151">
        <v>96.952673311665905</v>
      </c>
      <c r="DW12" s="150">
        <v>11.262423476162001</v>
      </c>
      <c r="DX12" s="150">
        <v>91.036675066950494</v>
      </c>
      <c r="DY12" s="150">
        <v>102.299098543113</v>
      </c>
      <c r="DZ12" s="157">
        <v>12.7039025765872</v>
      </c>
      <c r="EA12" s="150">
        <v>85.200555787642102</v>
      </c>
      <c r="EB12" s="151">
        <v>97.904458364229299</v>
      </c>
      <c r="EC12" s="150">
        <v>11.561379537291</v>
      </c>
      <c r="ED12" s="150">
        <v>84.936004887585995</v>
      </c>
      <c r="EE12" s="150">
        <v>96.497384424876898</v>
      </c>
      <c r="EF12" s="157">
        <v>5.6801937709364596</v>
      </c>
      <c r="EG12" s="150">
        <v>155.778717113943</v>
      </c>
      <c r="EH12" s="150">
        <v>161.458910884879</v>
      </c>
      <c r="EI12" s="328">
        <v>5.3414702167483004</v>
      </c>
      <c r="EJ12" s="327">
        <v>190.98097589079899</v>
      </c>
      <c r="EK12" s="329">
        <v>196.32244610754799</v>
      </c>
      <c r="EL12" s="368">
        <v>5.8093111910134096</v>
      </c>
      <c r="EM12" s="369">
        <v>57.74754435122199</v>
      </c>
      <c r="EN12" s="370">
        <f>EL12+EM12</f>
        <v>63.556855542235397</v>
      </c>
      <c r="EO12" s="368">
        <v>6.0690139129411902</v>
      </c>
      <c r="EP12" s="369">
        <v>60.551635468480995</v>
      </c>
      <c r="EQ12" s="370">
        <f>EO12+EP12</f>
        <v>66.620649381422183</v>
      </c>
      <c r="ER12" s="157">
        <v>6.1166412014502303</v>
      </c>
      <c r="ES12" s="150">
        <v>58.2828604946437</v>
      </c>
      <c r="ET12" s="151">
        <f>ER12+ES12</f>
        <v>64.399501696093935</v>
      </c>
      <c r="EU12" s="150">
        <v>6.0562238699748097</v>
      </c>
      <c r="EV12" s="150">
        <v>61.491047223007598</v>
      </c>
      <c r="EW12" s="151">
        <f>EU12+EV12</f>
        <v>67.547271092982413</v>
      </c>
      <c r="EX12" s="157">
        <v>5.9199963085720499</v>
      </c>
      <c r="EY12" s="150">
        <v>66.961959854340293</v>
      </c>
      <c r="EZ12" s="151">
        <v>72.881956162912303</v>
      </c>
      <c r="FA12" s="157">
        <v>6.21714105436849</v>
      </c>
      <c r="FB12" s="150">
        <v>63.378519136761597</v>
      </c>
      <c r="FC12" s="150">
        <v>69.595660191130094</v>
      </c>
      <c r="FD12" s="157">
        <v>5.6991792138579402</v>
      </c>
      <c r="FE12" s="150">
        <v>60.870581781478798</v>
      </c>
      <c r="FF12" s="151">
        <v>66.569760995336793</v>
      </c>
      <c r="FG12" s="157">
        <v>6.2860977266451599</v>
      </c>
      <c r="FH12" s="150">
        <v>63.936184079235503</v>
      </c>
      <c r="FI12" s="151">
        <v>70.222281805880598</v>
      </c>
      <c r="FJ12" s="444">
        <v>5.8293528554621901</v>
      </c>
      <c r="FK12" s="445">
        <v>61.194285125817899</v>
      </c>
      <c r="FL12" s="446">
        <v>67.023637981280103</v>
      </c>
      <c r="FM12" s="444">
        <v>6.7978779781637799</v>
      </c>
      <c r="FN12" s="445">
        <v>65.371422165308203</v>
      </c>
      <c r="FO12" s="446">
        <v>72.169300143471901</v>
      </c>
      <c r="FP12" s="157">
        <v>6.9925992675922899</v>
      </c>
      <c r="FQ12" s="150">
        <v>63.586350040508897</v>
      </c>
      <c r="FR12" s="151">
        <v>70.578949308101201</v>
      </c>
    </row>
    <row r="13" spans="1:192" ht="12.5">
      <c r="A13" s="413" t="str">
        <f>IF('1'!$A$1=1,B13,C13)</f>
        <v>Cyprus</v>
      </c>
      <c r="B13" s="101" t="s">
        <v>38</v>
      </c>
      <c r="C13" s="315" t="s">
        <v>58</v>
      </c>
      <c r="D13" s="93">
        <v>62.556920863999999</v>
      </c>
      <c r="E13" s="58">
        <v>2.1062231333696801</v>
      </c>
      <c r="F13" s="154">
        <v>64.663143997369673</v>
      </c>
      <c r="G13" s="93">
        <v>98.117576130000003</v>
      </c>
      <c r="H13" s="58">
        <v>2.41592531091869</v>
      </c>
      <c r="I13" s="278">
        <v>100.5335014409187</v>
      </c>
      <c r="J13" s="58">
        <v>81.870423869000007</v>
      </c>
      <c r="K13" s="58">
        <v>2.3837348896047601</v>
      </c>
      <c r="L13" s="154">
        <v>84.254158758604774</v>
      </c>
      <c r="M13" s="93">
        <v>79.446462198000006</v>
      </c>
      <c r="N13" s="58">
        <v>2.15788611840332</v>
      </c>
      <c r="O13" s="154">
        <v>81.604348316403332</v>
      </c>
      <c r="P13" s="93">
        <v>78.957911820000007</v>
      </c>
      <c r="Q13" s="58">
        <v>1.78062542182943</v>
      </c>
      <c r="R13" s="278">
        <v>80.738537241829434</v>
      </c>
      <c r="S13" s="58">
        <v>76.731901488999995</v>
      </c>
      <c r="T13" s="58">
        <v>1.8084188451369401</v>
      </c>
      <c r="U13" s="154">
        <v>78.540320334136936</v>
      </c>
      <c r="V13" s="93">
        <v>92.096342461999996</v>
      </c>
      <c r="W13" s="58">
        <v>1.7982923439498399</v>
      </c>
      <c r="X13" s="154">
        <v>93.894634805949835</v>
      </c>
      <c r="Y13" s="93">
        <v>91.453789280999999</v>
      </c>
      <c r="Z13" s="58">
        <v>1.7439349882175901</v>
      </c>
      <c r="AA13" s="278">
        <v>93.197724269217588</v>
      </c>
      <c r="AB13" s="58">
        <v>77.276614897000002</v>
      </c>
      <c r="AC13" s="58">
        <v>1.54202365877865</v>
      </c>
      <c r="AD13" s="154">
        <v>78.818638555778648</v>
      </c>
      <c r="AE13" s="93">
        <v>77.021662086999996</v>
      </c>
      <c r="AF13" s="58">
        <v>1.8460184785851499</v>
      </c>
      <c r="AG13" s="154">
        <v>78.867680565585147</v>
      </c>
      <c r="AH13" s="93">
        <v>86.241626557999993</v>
      </c>
      <c r="AI13" s="58">
        <v>1.75364767466115</v>
      </c>
      <c r="AJ13" s="278">
        <v>87.995274232661146</v>
      </c>
      <c r="AK13" s="58">
        <v>77.743840406999993</v>
      </c>
      <c r="AL13" s="58">
        <v>1.96157804223998</v>
      </c>
      <c r="AM13" s="154">
        <v>79.705418449239971</v>
      </c>
      <c r="AN13" s="93">
        <v>63.204888547000003</v>
      </c>
      <c r="AO13" s="58">
        <v>1.6203948097176799</v>
      </c>
      <c r="AP13" s="154">
        <v>64.825283356717676</v>
      </c>
      <c r="AQ13" s="93">
        <v>63.404648948999998</v>
      </c>
      <c r="AR13" s="58">
        <v>1.5863777297885</v>
      </c>
      <c r="AS13" s="154">
        <v>64.991026678788501</v>
      </c>
      <c r="AT13" s="93">
        <v>65.242305755999993</v>
      </c>
      <c r="AU13" s="58">
        <v>1.4079658741426</v>
      </c>
      <c r="AV13" s="278">
        <v>66.650271630142598</v>
      </c>
      <c r="AW13" s="58">
        <v>66.258500474000002</v>
      </c>
      <c r="AX13" s="58">
        <v>1.324586497683</v>
      </c>
      <c r="AY13" s="154">
        <v>67.583086971683002</v>
      </c>
      <c r="AZ13" s="281">
        <v>53.825043350999998</v>
      </c>
      <c r="BA13" s="154">
        <v>0.93864984255874995</v>
      </c>
      <c r="BB13" s="278">
        <v>54.763693193558751</v>
      </c>
      <c r="BC13" s="154">
        <v>53.529830293000003</v>
      </c>
      <c r="BD13" s="154">
        <v>1.20345568</v>
      </c>
      <c r="BE13" s="154">
        <v>54.733285973000001</v>
      </c>
      <c r="BF13" s="93">
        <v>62.2</v>
      </c>
      <c r="BG13" s="58">
        <v>1.4</v>
      </c>
      <c r="BH13" s="58">
        <v>63.6</v>
      </c>
      <c r="BI13" s="93">
        <v>69.900000000000006</v>
      </c>
      <c r="BJ13" s="58">
        <v>1.4</v>
      </c>
      <c r="BK13" s="155">
        <v>71.300000000000011</v>
      </c>
      <c r="BL13" s="156">
        <v>58.385544148307716</v>
      </c>
      <c r="BM13" s="156">
        <v>1.411566858649163</v>
      </c>
      <c r="BN13" s="58">
        <v>59.797111006956882</v>
      </c>
      <c r="BO13" s="150">
        <v>56.723040901754104</v>
      </c>
      <c r="BP13" s="150">
        <v>1.611132683083307</v>
      </c>
      <c r="BQ13" s="150">
        <v>58.334173584837409</v>
      </c>
      <c r="BR13" s="150">
        <v>65.688788303964358</v>
      </c>
      <c r="BS13" s="150">
        <v>1.6032205098566299</v>
      </c>
      <c r="BT13" s="150">
        <v>67.292008813820985</v>
      </c>
      <c r="BU13" s="157">
        <v>62.389044548284438</v>
      </c>
      <c r="BV13" s="150">
        <v>1.54438236687484</v>
      </c>
      <c r="BW13" s="150">
        <v>63.933426915159281</v>
      </c>
      <c r="BX13" s="157">
        <v>63.548571478863273</v>
      </c>
      <c r="BY13" s="150">
        <v>1.49023483413675</v>
      </c>
      <c r="BZ13" s="151">
        <v>65.038806313000023</v>
      </c>
      <c r="CA13" s="150">
        <v>71.277477772109464</v>
      </c>
      <c r="CB13" s="150">
        <v>1.70648710744623</v>
      </c>
      <c r="CC13" s="150">
        <v>72.9839648795557</v>
      </c>
      <c r="CD13" s="157">
        <v>69.356136806245459</v>
      </c>
      <c r="CE13" s="150">
        <v>1.9439943239939901</v>
      </c>
      <c r="CF13" s="151">
        <v>71.30013113023945</v>
      </c>
      <c r="CG13" s="150">
        <v>73.437081537472395</v>
      </c>
      <c r="CH13" s="150">
        <v>2.1133174976282199</v>
      </c>
      <c r="CI13" s="150">
        <v>75.550399035100611</v>
      </c>
      <c r="CJ13" s="292">
        <v>73.359381867431296</v>
      </c>
      <c r="CK13" s="191">
        <v>2.0170506228624299</v>
      </c>
      <c r="CL13" s="191">
        <v>75.376432490293695</v>
      </c>
      <c r="CM13" s="157">
        <v>77.908322019409297</v>
      </c>
      <c r="CN13" s="150">
        <v>2.20497921807126</v>
      </c>
      <c r="CO13" s="151">
        <v>80.113301237480499</v>
      </c>
      <c r="CP13" s="150">
        <v>88.936349171678003</v>
      </c>
      <c r="CQ13" s="150">
        <v>2.0830354769025599</v>
      </c>
      <c r="CR13" s="150">
        <v>91.019384648580498</v>
      </c>
      <c r="CS13" s="157">
        <v>92.8985211809578</v>
      </c>
      <c r="CT13" s="150">
        <v>1.9446495687096099</v>
      </c>
      <c r="CU13" s="151">
        <v>94.843170749667394</v>
      </c>
      <c r="CV13" s="150">
        <v>86.397353184696897</v>
      </c>
      <c r="CW13" s="150">
        <v>1.68867680560787</v>
      </c>
      <c r="CX13" s="150">
        <v>88.086029990304795</v>
      </c>
      <c r="CY13" s="157">
        <v>94.781848449600503</v>
      </c>
      <c r="CZ13" s="150">
        <v>1.92888735958256</v>
      </c>
      <c r="DA13" s="150">
        <v>96.710735809183006</v>
      </c>
      <c r="DB13" s="157">
        <v>96.243784503497096</v>
      </c>
      <c r="DC13" s="150">
        <v>1.98314216441561</v>
      </c>
      <c r="DD13" s="151">
        <v>98.226926667912707</v>
      </c>
      <c r="DE13" s="150">
        <v>105.422977625331</v>
      </c>
      <c r="DF13" s="150">
        <v>2.2066628643172099</v>
      </c>
      <c r="DG13" s="150">
        <v>107.629640489648</v>
      </c>
      <c r="DH13" s="157">
        <v>94.872911205724293</v>
      </c>
      <c r="DI13" s="150">
        <v>2.12113120550088</v>
      </c>
      <c r="DJ13" s="151">
        <v>96.994042411225195</v>
      </c>
      <c r="DK13" s="150">
        <v>96.295723424059702</v>
      </c>
      <c r="DL13" s="150">
        <v>1.63757118783071</v>
      </c>
      <c r="DM13" s="150">
        <v>97.933294611890403</v>
      </c>
      <c r="DN13" s="157">
        <v>107.55313888213</v>
      </c>
      <c r="DO13" s="150">
        <v>2.3949533560582901</v>
      </c>
      <c r="DP13" s="150">
        <v>109.94809223818901</v>
      </c>
      <c r="DQ13" s="93">
        <v>106.711728859724</v>
      </c>
      <c r="DR13" s="58">
        <v>2.4485562695504801</v>
      </c>
      <c r="DS13" s="58">
        <v>109.160285129274</v>
      </c>
      <c r="DT13" s="157">
        <v>97.329289945093905</v>
      </c>
      <c r="DU13" s="150">
        <v>1.89691899044546</v>
      </c>
      <c r="DV13" s="151">
        <v>99.226208935539304</v>
      </c>
      <c r="DW13" s="150">
        <v>102.704891181229</v>
      </c>
      <c r="DX13" s="150">
        <v>2.3036340299447802</v>
      </c>
      <c r="DY13" s="150">
        <v>105.008525211174</v>
      </c>
      <c r="DZ13" s="157">
        <v>108.75406094461</v>
      </c>
      <c r="EA13" s="150">
        <v>2.4139768394049299</v>
      </c>
      <c r="EB13" s="151">
        <v>111.168037784015</v>
      </c>
      <c r="EC13" s="150">
        <v>122.934561534469</v>
      </c>
      <c r="ED13" s="150">
        <v>2.3387903649430601</v>
      </c>
      <c r="EE13" s="150">
        <v>125.27335189941201</v>
      </c>
      <c r="EF13" s="157">
        <v>70.117678132843295</v>
      </c>
      <c r="EG13" s="150">
        <v>2.0009860196781002</v>
      </c>
      <c r="EH13" s="150">
        <v>72.118664152521404</v>
      </c>
      <c r="EI13" s="328">
        <v>71.895768223267396</v>
      </c>
      <c r="EJ13" s="327">
        <v>1.98212613602332</v>
      </c>
      <c r="EK13" s="329">
        <v>73.877894359290707</v>
      </c>
      <c r="EL13" s="368">
        <v>65.462675178402804</v>
      </c>
      <c r="EM13" s="369">
        <v>1.8300516236301001</v>
      </c>
      <c r="EN13" s="370">
        <v>67.292726802032902</v>
      </c>
      <c r="EO13" s="368">
        <v>75.600617031809307</v>
      </c>
      <c r="EP13" s="369">
        <v>1.87361316132057</v>
      </c>
      <c r="EQ13" s="370">
        <v>77.474230193129898</v>
      </c>
      <c r="ER13" s="157">
        <v>77.616960270176804</v>
      </c>
      <c r="ES13" s="150">
        <v>1.8830331808668599</v>
      </c>
      <c r="ET13" s="151">
        <v>79.499993451043593</v>
      </c>
      <c r="EU13" s="150">
        <v>79.007583102405704</v>
      </c>
      <c r="EV13" s="150">
        <v>1.94630291984578</v>
      </c>
      <c r="EW13" s="151">
        <v>80.953886022251496</v>
      </c>
      <c r="EX13" s="157">
        <v>62.944685006952099</v>
      </c>
      <c r="EY13" s="150">
        <v>1.5438919009607599</v>
      </c>
      <c r="EZ13" s="151">
        <v>64.488576907912901</v>
      </c>
      <c r="FA13" s="157">
        <v>66.6368298917793</v>
      </c>
      <c r="FB13" s="150">
        <v>1.7930692100587799</v>
      </c>
      <c r="FC13" s="150">
        <v>68.429899101838103</v>
      </c>
      <c r="FD13" s="157">
        <v>64.764400466942405</v>
      </c>
      <c r="FE13" s="150">
        <v>1.904437084494</v>
      </c>
      <c r="FF13" s="151">
        <v>66.668837551436397</v>
      </c>
      <c r="FG13" s="157">
        <v>64.165587665317801</v>
      </c>
      <c r="FH13" s="150">
        <v>1.8423057274489101</v>
      </c>
      <c r="FI13" s="151">
        <v>66.007893392766704</v>
      </c>
      <c r="FJ13" s="444">
        <v>53.633298640757801</v>
      </c>
      <c r="FK13" s="445">
        <v>1.6414830066194399</v>
      </c>
      <c r="FL13" s="446">
        <v>55.274781647377303</v>
      </c>
      <c r="FM13" s="444">
        <v>54.961883583924802</v>
      </c>
      <c r="FN13" s="445">
        <v>1.8190219863546</v>
      </c>
      <c r="FO13" s="446">
        <v>56.780905570279401</v>
      </c>
      <c r="FP13" s="157">
        <v>53.023485445514801</v>
      </c>
      <c r="FQ13" s="150">
        <v>2.0192976663122901</v>
      </c>
      <c r="FR13" s="151">
        <v>55.042783111827099</v>
      </c>
    </row>
    <row r="14" spans="1:192" ht="12.5">
      <c r="A14" s="413" t="str">
        <f>IF('1'!$A$1=1,B14,C14)</f>
        <v>Poland</v>
      </c>
      <c r="B14" s="101" t="s">
        <v>5</v>
      </c>
      <c r="C14" s="315" t="s">
        <v>17</v>
      </c>
      <c r="D14" s="93">
        <v>2.646399175</v>
      </c>
      <c r="E14" s="58">
        <v>3.5934589766441598</v>
      </c>
      <c r="F14" s="154">
        <f t="shared" ref="F14:F19" si="28">D14+E14</f>
        <v>6.2398581516441602</v>
      </c>
      <c r="G14" s="93">
        <v>4.380475938</v>
      </c>
      <c r="H14" s="58">
        <v>5.09095512734193</v>
      </c>
      <c r="I14" s="278">
        <f t="shared" ref="I14:I19" si="29">G14+H14</f>
        <v>9.47143106534193</v>
      </c>
      <c r="J14" s="58">
        <v>4.1721976170000001</v>
      </c>
      <c r="K14" s="58">
        <v>5.8026127866946604</v>
      </c>
      <c r="L14" s="154">
        <f t="shared" ref="L14:L19" si="30">J14+K14</f>
        <v>9.9748104036946614</v>
      </c>
      <c r="M14" s="93">
        <v>4.6276606630000003</v>
      </c>
      <c r="N14" s="58">
        <v>4.8148159032204996</v>
      </c>
      <c r="O14" s="154">
        <f t="shared" ref="O14:O19" si="31">M14+N14</f>
        <v>9.442476566220499</v>
      </c>
      <c r="P14" s="93">
        <v>3.727528038</v>
      </c>
      <c r="Q14" s="58">
        <v>4.7997061469927402</v>
      </c>
      <c r="R14" s="278">
        <f t="shared" ref="R14:R19" si="32">P14+Q14</f>
        <v>8.5272341849927393</v>
      </c>
      <c r="S14" s="58">
        <v>3.7289039100000001</v>
      </c>
      <c r="T14" s="58">
        <v>6.8191856567570897</v>
      </c>
      <c r="U14" s="154">
        <f t="shared" ref="U14:U19" si="33">S14+T14</f>
        <v>10.54808956675709</v>
      </c>
      <c r="V14" s="93">
        <v>4.3192054510000002</v>
      </c>
      <c r="W14" s="58">
        <v>5.7440881171310396</v>
      </c>
      <c r="X14" s="154">
        <f t="shared" ref="X14:X19" si="34">V14+W14</f>
        <v>10.063293568131041</v>
      </c>
      <c r="Y14" s="93">
        <v>5.5848908359999996</v>
      </c>
      <c r="Z14" s="58">
        <v>5.1967252719050601</v>
      </c>
      <c r="AA14" s="278">
        <f t="shared" ref="AA14:AA19" si="35">Y14+Z14</f>
        <v>10.781616107905059</v>
      </c>
      <c r="AB14" s="58">
        <v>3.653815678</v>
      </c>
      <c r="AC14" s="58">
        <v>4.4506440080299496</v>
      </c>
      <c r="AD14" s="154">
        <f t="shared" ref="AD14:AD19" si="36">AB14+AC14</f>
        <v>8.1044596860299496</v>
      </c>
      <c r="AE14" s="93">
        <v>5.463117628</v>
      </c>
      <c r="AF14" s="58">
        <v>5.3503493253891001</v>
      </c>
      <c r="AG14" s="154">
        <f t="shared" ref="AG14:AG19" si="37">AE14+AF14</f>
        <v>10.813466953389099</v>
      </c>
      <c r="AH14" s="93">
        <v>4.9491274230000002</v>
      </c>
      <c r="AI14" s="58">
        <v>5.8145633430677997</v>
      </c>
      <c r="AJ14" s="278">
        <f t="shared" ref="AJ14:AJ19" si="38">AH14+AI14</f>
        <v>10.7636907660678</v>
      </c>
      <c r="AK14" s="58">
        <v>5.282966611</v>
      </c>
      <c r="AL14" s="58">
        <v>5.4971021612181001</v>
      </c>
      <c r="AM14" s="154">
        <f t="shared" ref="AM14:AM19" si="39">AK14+AL14</f>
        <v>10.780068772218101</v>
      </c>
      <c r="AN14" s="93">
        <v>3.322282929</v>
      </c>
      <c r="AO14" s="58">
        <v>4.8171795716948802</v>
      </c>
      <c r="AP14" s="154">
        <f t="shared" ref="AP14:AP19" si="40">AN14+AO14</f>
        <v>8.1394625006948793</v>
      </c>
      <c r="AQ14" s="93">
        <v>3.235406733</v>
      </c>
      <c r="AR14" s="58">
        <v>5.9724549155644997</v>
      </c>
      <c r="AS14" s="154">
        <f t="shared" ref="AS14:AS19" si="41">AQ14+AR14</f>
        <v>9.2078616485644993</v>
      </c>
      <c r="AT14" s="93">
        <v>4.1731893700000002</v>
      </c>
      <c r="AU14" s="58">
        <v>6.6015722288696503</v>
      </c>
      <c r="AV14" s="278">
        <f t="shared" ref="AV14:AV19" si="42">AT14+AU14</f>
        <v>10.774761598869651</v>
      </c>
      <c r="AW14" s="58">
        <v>5.0966997980000004</v>
      </c>
      <c r="AX14" s="58">
        <v>5.9558134975660302</v>
      </c>
      <c r="AY14" s="154">
        <f t="shared" ref="AY14:AY19" si="43">AW14+AX14</f>
        <v>11.05251329556603</v>
      </c>
      <c r="AZ14" s="281">
        <v>3.071998539</v>
      </c>
      <c r="BA14" s="154">
        <v>4.8892853613063396</v>
      </c>
      <c r="BB14" s="278">
        <f t="shared" ref="BB14:BB19" si="44">AZ14+BA14</f>
        <v>7.9612839003063396</v>
      </c>
      <c r="BC14" s="154">
        <v>4.0671348610000004</v>
      </c>
      <c r="BD14" s="154">
        <v>9.1404120150000008</v>
      </c>
      <c r="BE14" s="154">
        <f t="shared" ref="BE14:BE19" si="45">BC14+BD14</f>
        <v>13.207546876000002</v>
      </c>
      <c r="BF14" s="93">
        <v>4.5999999999999996</v>
      </c>
      <c r="BG14" s="58">
        <v>12</v>
      </c>
      <c r="BH14" s="58">
        <f t="shared" ref="BH14:BH19" si="46">BF14+BG14</f>
        <v>16.600000000000001</v>
      </c>
      <c r="BI14" s="93">
        <v>6.1</v>
      </c>
      <c r="BJ14" s="58">
        <v>11.2</v>
      </c>
      <c r="BK14" s="155">
        <f t="shared" ref="BK14:BK19" si="47">BI14+BJ14</f>
        <v>17.299999999999997</v>
      </c>
      <c r="BL14" s="156">
        <v>5.7372076912550014</v>
      </c>
      <c r="BM14" s="156">
        <v>10.41441894639844</v>
      </c>
      <c r="BN14" s="58">
        <f>BL14+BM14</f>
        <v>16.151626637653443</v>
      </c>
      <c r="BO14" s="150">
        <v>7.8334093077794069</v>
      </c>
      <c r="BP14" s="150">
        <v>14.93784337840774</v>
      </c>
      <c r="BQ14" s="150">
        <f>BO14+BP14</f>
        <v>22.771252686187147</v>
      </c>
      <c r="BR14" s="150">
        <v>9.282577893374178</v>
      </c>
      <c r="BS14" s="150">
        <v>18.501796999317101</v>
      </c>
      <c r="BT14" s="150">
        <f>BR14+BS14</f>
        <v>27.784374892691279</v>
      </c>
      <c r="BU14" s="157">
        <v>10.78825125427063</v>
      </c>
      <c r="BV14" s="150">
        <v>19.128500632480002</v>
      </c>
      <c r="BW14" s="150">
        <f>BU14+BV14</f>
        <v>29.916751886750632</v>
      </c>
      <c r="BX14" s="157">
        <v>10.6262596390547</v>
      </c>
      <c r="BY14" s="150">
        <v>19.404208093226998</v>
      </c>
      <c r="BZ14" s="151">
        <f>BX14+BY14</f>
        <v>30.0304677322817</v>
      </c>
      <c r="CA14" s="150">
        <v>13.592208955711751</v>
      </c>
      <c r="CB14" s="150">
        <v>22.868896643240301</v>
      </c>
      <c r="CC14" s="150">
        <f>CA14+CB14</f>
        <v>36.461105598952052</v>
      </c>
      <c r="CD14" s="157">
        <v>14.870168425270069</v>
      </c>
      <c r="CE14" s="150">
        <v>30.902983370165799</v>
      </c>
      <c r="CF14" s="151">
        <f>CD14+CE14</f>
        <v>45.773151795435865</v>
      </c>
      <c r="CG14" s="150">
        <v>17.309452782324211</v>
      </c>
      <c r="CH14" s="150">
        <v>30.540360761752002</v>
      </c>
      <c r="CI14" s="150">
        <f>CG14+CH14</f>
        <v>47.849813544076213</v>
      </c>
      <c r="CJ14" s="157">
        <v>15.0787479691774</v>
      </c>
      <c r="CK14" s="150">
        <v>31.150686176949701</v>
      </c>
      <c r="CL14" s="150">
        <v>46.229434146127097</v>
      </c>
      <c r="CM14" s="157">
        <v>16.2121245726103</v>
      </c>
      <c r="CN14" s="150">
        <v>51.212162181658002</v>
      </c>
      <c r="CO14" s="151">
        <v>67.424286754268294</v>
      </c>
      <c r="CP14" s="150">
        <v>19.7659500199583</v>
      </c>
      <c r="CQ14" s="150">
        <v>39.567476513067596</v>
      </c>
      <c r="CR14" s="150">
        <v>59.3334265330259</v>
      </c>
      <c r="CS14" s="157">
        <v>20.745834874582702</v>
      </c>
      <c r="CT14" s="150">
        <v>38.973678526691501</v>
      </c>
      <c r="CU14" s="151">
        <v>59.719513401274099</v>
      </c>
      <c r="CV14" s="150">
        <v>15.371616615138899</v>
      </c>
      <c r="CW14" s="150">
        <v>36.870316979056703</v>
      </c>
      <c r="CX14" s="150">
        <v>52.241933594195601</v>
      </c>
      <c r="CY14" s="157">
        <v>19.6627054170396</v>
      </c>
      <c r="CZ14" s="150">
        <v>39.720385766267903</v>
      </c>
      <c r="DA14" s="150">
        <v>59.383091183307499</v>
      </c>
      <c r="DB14" s="157">
        <v>21.158076629833801</v>
      </c>
      <c r="DC14" s="150">
        <v>39.4914324109509</v>
      </c>
      <c r="DD14" s="151">
        <v>60.664520466362397</v>
      </c>
      <c r="DE14" s="150">
        <v>22.929817746089601</v>
      </c>
      <c r="DF14" s="150">
        <v>35.230859682953202</v>
      </c>
      <c r="DG14" s="150">
        <v>58.1606774290427</v>
      </c>
      <c r="DH14" s="157">
        <v>24.2128921946681</v>
      </c>
      <c r="DI14" s="150">
        <v>30.650231785534</v>
      </c>
      <c r="DJ14" s="151">
        <v>54.863123980202097</v>
      </c>
      <c r="DK14" s="150">
        <v>26.6838969793153</v>
      </c>
      <c r="DL14" s="150">
        <v>37.314963100048097</v>
      </c>
      <c r="DM14" s="150">
        <v>63.998860079363503</v>
      </c>
      <c r="DN14" s="157">
        <v>30.667663234965801</v>
      </c>
      <c r="DO14" s="150">
        <v>43.374795339555803</v>
      </c>
      <c r="DP14" s="150">
        <v>74.042458574521703</v>
      </c>
      <c r="DQ14" s="93">
        <v>36.216048362375702</v>
      </c>
      <c r="DR14" s="58">
        <v>44.420106604048698</v>
      </c>
      <c r="DS14" s="58">
        <v>80.6361549664244</v>
      </c>
      <c r="DT14" s="157">
        <v>31.425117137090702</v>
      </c>
      <c r="DU14" s="150">
        <v>35.590524778733702</v>
      </c>
      <c r="DV14" s="151">
        <v>67.015641915824403</v>
      </c>
      <c r="DW14" s="150">
        <v>38.7903029368332</v>
      </c>
      <c r="DX14" s="150">
        <v>43.331698687913203</v>
      </c>
      <c r="DY14" s="150">
        <v>82.122001624746403</v>
      </c>
      <c r="DZ14" s="157">
        <v>46.500324837308298</v>
      </c>
      <c r="EA14" s="150">
        <v>59.628809663055897</v>
      </c>
      <c r="EB14" s="151">
        <v>106.129134500364</v>
      </c>
      <c r="EC14" s="150">
        <v>51.284994926341597</v>
      </c>
      <c r="ED14" s="150">
        <v>55.788766507637803</v>
      </c>
      <c r="EE14" s="150">
        <v>107.073761433979</v>
      </c>
      <c r="EF14" s="157">
        <v>36.154160812553499</v>
      </c>
      <c r="EG14" s="150">
        <v>35.026741091330798</v>
      </c>
      <c r="EH14" s="150">
        <v>71.180901903884305</v>
      </c>
      <c r="EI14" s="328">
        <v>38.573495846989502</v>
      </c>
      <c r="EJ14" s="327">
        <v>20.7964946732383</v>
      </c>
      <c r="EK14" s="329">
        <v>59.369990520227802</v>
      </c>
      <c r="EL14" s="368">
        <v>30.959231356025501</v>
      </c>
      <c r="EM14" s="369">
        <v>18.149658009618499</v>
      </c>
      <c r="EN14" s="370">
        <v>49.108889365643897</v>
      </c>
      <c r="EO14" s="368">
        <v>35.654162952881499</v>
      </c>
      <c r="EP14" s="369">
        <v>17.388199997377601</v>
      </c>
      <c r="EQ14" s="370">
        <v>53.042362950259097</v>
      </c>
      <c r="ER14" s="157">
        <v>35.965448501355901</v>
      </c>
      <c r="ES14" s="150">
        <v>16.974775414223199</v>
      </c>
      <c r="ET14" s="151">
        <v>52.940223915579097</v>
      </c>
      <c r="EU14" s="150">
        <v>35.987882272458599</v>
      </c>
      <c r="EV14" s="150">
        <v>16.3893998218342</v>
      </c>
      <c r="EW14" s="151">
        <v>52.377282094292802</v>
      </c>
      <c r="EX14" s="157">
        <v>33.164320134336002</v>
      </c>
      <c r="EY14" s="150">
        <v>15.216316133320801</v>
      </c>
      <c r="EZ14" s="151">
        <v>48.380636267656797</v>
      </c>
      <c r="FA14" s="157">
        <v>30.446291257552399</v>
      </c>
      <c r="FB14" s="150">
        <v>16.0618161111897</v>
      </c>
      <c r="FC14" s="150">
        <v>46.508107368742102</v>
      </c>
      <c r="FD14" s="157">
        <v>29.882963539464502</v>
      </c>
      <c r="FE14" s="150">
        <v>15.9913794738963</v>
      </c>
      <c r="FF14" s="151">
        <v>45.874343013360701</v>
      </c>
      <c r="FG14" s="157">
        <v>29.815184505952001</v>
      </c>
      <c r="FH14" s="150">
        <v>15.5506328045785</v>
      </c>
      <c r="FI14" s="151">
        <v>45.365817310530502</v>
      </c>
      <c r="FJ14" s="444">
        <v>27.352476741124701</v>
      </c>
      <c r="FK14" s="445">
        <v>14.550749355015601</v>
      </c>
      <c r="FL14" s="446">
        <v>41.903226096140401</v>
      </c>
      <c r="FM14" s="444">
        <v>30.434138101770198</v>
      </c>
      <c r="FN14" s="445">
        <v>16.470240886721601</v>
      </c>
      <c r="FO14" s="446">
        <v>46.9043789884918</v>
      </c>
      <c r="FP14" s="157">
        <v>30.581456086375201</v>
      </c>
      <c r="FQ14" s="150">
        <v>16.568664491952401</v>
      </c>
      <c r="FR14" s="151">
        <v>47.150120578327702</v>
      </c>
    </row>
    <row r="15" spans="1:192" s="67" customFormat="1" ht="12.5">
      <c r="A15" s="413" t="str">
        <f>IF('1'!$A$1=1,B15,C15)</f>
        <v>Ireland</v>
      </c>
      <c r="B15" s="126" t="s">
        <v>45</v>
      </c>
      <c r="C15" s="431" t="s">
        <v>63</v>
      </c>
      <c r="D15" s="93">
        <v>2.7329002670000002</v>
      </c>
      <c r="E15" s="58">
        <v>1.1576720528814</v>
      </c>
      <c r="F15" s="154">
        <f t="shared" si="28"/>
        <v>3.8905723198814002</v>
      </c>
      <c r="G15" s="93">
        <v>1.99764107</v>
      </c>
      <c r="H15" s="58">
        <v>1.3401122543349999</v>
      </c>
      <c r="I15" s="278">
        <f t="shared" si="29"/>
        <v>3.3377533243349999</v>
      </c>
      <c r="J15" s="58">
        <v>1.9197554750000001</v>
      </c>
      <c r="K15" s="58">
        <v>1.2362841803639999</v>
      </c>
      <c r="L15" s="154">
        <f t="shared" si="30"/>
        <v>3.1560396553640002</v>
      </c>
      <c r="M15" s="93">
        <v>1.794034184</v>
      </c>
      <c r="N15" s="58">
        <v>1.2629704090717</v>
      </c>
      <c r="O15" s="154">
        <f t="shared" si="31"/>
        <v>3.0570045930717002</v>
      </c>
      <c r="P15" s="93">
        <v>3.2742922729999999</v>
      </c>
      <c r="Q15" s="58">
        <v>0.99974951744092999</v>
      </c>
      <c r="R15" s="278">
        <f t="shared" si="32"/>
        <v>4.27404179044093</v>
      </c>
      <c r="S15" s="58">
        <v>3.46777194</v>
      </c>
      <c r="T15" s="58">
        <v>0.99171639247154997</v>
      </c>
      <c r="U15" s="154">
        <f t="shared" si="33"/>
        <v>4.4594883324715502</v>
      </c>
      <c r="V15" s="93">
        <v>3.404036686</v>
      </c>
      <c r="W15" s="58">
        <v>0.94692894830976004</v>
      </c>
      <c r="X15" s="154">
        <f t="shared" si="34"/>
        <v>4.3509656343097598</v>
      </c>
      <c r="Y15" s="93">
        <v>3.927064369</v>
      </c>
      <c r="Z15" s="58">
        <v>1.1284122226890001</v>
      </c>
      <c r="AA15" s="278">
        <f t="shared" si="35"/>
        <v>5.0554765916890005</v>
      </c>
      <c r="AB15" s="58">
        <v>4.0428376349999997</v>
      </c>
      <c r="AC15" s="58">
        <v>0.93379229810819997</v>
      </c>
      <c r="AD15" s="154">
        <f t="shared" si="36"/>
        <v>4.9766299331081996</v>
      </c>
      <c r="AE15" s="93">
        <v>4.6669977380000001</v>
      </c>
      <c r="AF15" s="58">
        <v>1.0235035415115501</v>
      </c>
      <c r="AG15" s="154">
        <f t="shared" si="37"/>
        <v>5.6905012795115502</v>
      </c>
      <c r="AH15" s="93">
        <v>4.4888041279999999</v>
      </c>
      <c r="AI15" s="58">
        <v>1.0798073452846599</v>
      </c>
      <c r="AJ15" s="278">
        <f t="shared" si="38"/>
        <v>5.5686114732846601</v>
      </c>
      <c r="AK15" s="58">
        <v>4.3192418679999998</v>
      </c>
      <c r="AL15" s="58">
        <v>1.0404693526830899</v>
      </c>
      <c r="AM15" s="154">
        <f t="shared" si="39"/>
        <v>5.3597112206830895</v>
      </c>
      <c r="AN15" s="93">
        <v>3.986717606</v>
      </c>
      <c r="AO15" s="58">
        <v>0.96969575399983998</v>
      </c>
      <c r="AP15" s="154">
        <f t="shared" si="40"/>
        <v>4.9564133599998401</v>
      </c>
      <c r="AQ15" s="93">
        <v>5.8256596260000002</v>
      </c>
      <c r="AR15" s="58">
        <v>0.967896704414</v>
      </c>
      <c r="AS15" s="154">
        <f t="shared" si="41"/>
        <v>6.7935563304139999</v>
      </c>
      <c r="AT15" s="93">
        <v>8.7241901090000002</v>
      </c>
      <c r="AU15" s="58">
        <v>0.93556853440705001</v>
      </c>
      <c r="AV15" s="278">
        <f t="shared" si="42"/>
        <v>9.6597586434070504</v>
      </c>
      <c r="AW15" s="58">
        <v>10.056996259</v>
      </c>
      <c r="AX15" s="58">
        <v>0.83227447492505002</v>
      </c>
      <c r="AY15" s="154">
        <f t="shared" si="43"/>
        <v>10.88927073392505</v>
      </c>
      <c r="AZ15" s="281">
        <v>8.3225103049999998</v>
      </c>
      <c r="BA15" s="154">
        <v>0.59668802755667005</v>
      </c>
      <c r="BB15" s="278">
        <f t="shared" si="44"/>
        <v>8.9191983325566699</v>
      </c>
      <c r="BC15" s="154">
        <v>7.9352582859999998</v>
      </c>
      <c r="BD15" s="154">
        <v>0.76964242999999999</v>
      </c>
      <c r="BE15" s="154">
        <f t="shared" si="45"/>
        <v>8.7049007159999992</v>
      </c>
      <c r="BF15" s="93">
        <v>6.5</v>
      </c>
      <c r="BG15" s="58">
        <v>0.7</v>
      </c>
      <c r="BH15" s="58">
        <f t="shared" si="46"/>
        <v>7.2</v>
      </c>
      <c r="BI15" s="93">
        <v>7.6</v>
      </c>
      <c r="BJ15" s="58">
        <v>0.8</v>
      </c>
      <c r="BK15" s="155">
        <f t="shared" si="47"/>
        <v>8.4</v>
      </c>
      <c r="BL15" s="154">
        <v>7.5944447812496669</v>
      </c>
      <c r="BM15" s="154">
        <v>0.80565244347919418</v>
      </c>
      <c r="BN15" s="58">
        <f>BL15+BM15</f>
        <v>8.4000972247288619</v>
      </c>
      <c r="BO15" s="58">
        <v>8.3838135517656038</v>
      </c>
      <c r="BP15" s="58">
        <v>0.8136239588263956</v>
      </c>
      <c r="BQ15" s="58">
        <f>BO15+BP15</f>
        <v>9.1974375105919997</v>
      </c>
      <c r="BR15" s="58">
        <v>9.0022930314109981</v>
      </c>
      <c r="BS15" s="58">
        <v>0.81664132153784597</v>
      </c>
      <c r="BT15" s="58">
        <f>BR15+BS15</f>
        <v>9.818934352948844</v>
      </c>
      <c r="BU15" s="93">
        <v>10.149048316570154</v>
      </c>
      <c r="BV15" s="58">
        <v>0.88790578726588099</v>
      </c>
      <c r="BW15" s="58">
        <f>BU15+BV15</f>
        <v>11.036954103836035</v>
      </c>
      <c r="BX15" s="93">
        <v>10.379788670970452</v>
      </c>
      <c r="BY15" s="58">
        <v>0.87930466610989799</v>
      </c>
      <c r="BZ15" s="155">
        <f>BX15+BY15</f>
        <v>11.259093337080349</v>
      </c>
      <c r="CA15" s="58">
        <v>10.1065837991026</v>
      </c>
      <c r="CB15" s="58">
        <v>0.914435486613143</v>
      </c>
      <c r="CC15" s="58">
        <f>CA15+CB15</f>
        <v>11.021019285715743</v>
      </c>
      <c r="CD15" s="93">
        <v>12.667771485317502</v>
      </c>
      <c r="CE15" s="58">
        <v>0.97543835313879501</v>
      </c>
      <c r="CF15" s="155">
        <f>CD15+CE15</f>
        <v>13.643209838456297</v>
      </c>
      <c r="CG15" s="58">
        <v>15.006400667281943</v>
      </c>
      <c r="CH15" s="58">
        <v>0.90156265693034099</v>
      </c>
      <c r="CI15" s="58">
        <f>CG15+CH15</f>
        <v>15.907963324212284</v>
      </c>
      <c r="CJ15" s="93">
        <v>17.381233273324099</v>
      </c>
      <c r="CK15" s="58">
        <v>0.89339559102793598</v>
      </c>
      <c r="CL15" s="58">
        <v>18.274628864352</v>
      </c>
      <c r="CM15" s="93">
        <v>18.427522929122802</v>
      </c>
      <c r="CN15" s="58">
        <v>0.980856828584039</v>
      </c>
      <c r="CO15" s="155">
        <v>19.4083797577068</v>
      </c>
      <c r="CP15" s="58">
        <v>16.7690733402614</v>
      </c>
      <c r="CQ15" s="58">
        <v>0.92908005289587503</v>
      </c>
      <c r="CR15" s="58">
        <v>17.698153393157298</v>
      </c>
      <c r="CS15" s="93">
        <v>18.841859251761999</v>
      </c>
      <c r="CT15" s="58">
        <v>0.94695214305256503</v>
      </c>
      <c r="CU15" s="155">
        <v>19.788811394814601</v>
      </c>
      <c r="CV15" s="58">
        <v>19.117667700942</v>
      </c>
      <c r="CW15" s="58">
        <v>1.0386136469526399</v>
      </c>
      <c r="CX15" s="58">
        <v>20.156281347894701</v>
      </c>
      <c r="CY15" s="93">
        <v>19.566750187404999</v>
      </c>
      <c r="CZ15" s="58">
        <v>1.0079097791603899</v>
      </c>
      <c r="DA15" s="58">
        <v>20.574659966565399</v>
      </c>
      <c r="DB15" s="93">
        <v>19.613427977907701</v>
      </c>
      <c r="DC15" s="58">
        <v>0.955398336290329</v>
      </c>
      <c r="DD15" s="155">
        <v>20.568826314197999</v>
      </c>
      <c r="DE15" s="58">
        <v>21.147453833866798</v>
      </c>
      <c r="DF15" s="58">
        <v>1.0382587769698799</v>
      </c>
      <c r="DG15" s="58">
        <v>22.185712610836699</v>
      </c>
      <c r="DH15" s="93">
        <v>23.339151205349701</v>
      </c>
      <c r="DI15" s="58">
        <v>0.83224883155538598</v>
      </c>
      <c r="DJ15" s="155">
        <v>24.171400036905101</v>
      </c>
      <c r="DK15" s="58">
        <v>21.171996198899301</v>
      </c>
      <c r="DL15" s="58">
        <v>0.98757113007590802</v>
      </c>
      <c r="DM15" s="58">
        <v>22.1595673289752</v>
      </c>
      <c r="DN15" s="93">
        <v>24.056329870652</v>
      </c>
      <c r="DO15" s="58">
        <v>1.4263694589807201</v>
      </c>
      <c r="DP15" s="58">
        <v>25.482699329632801</v>
      </c>
      <c r="DQ15" s="93">
        <v>28.678434434453798</v>
      </c>
      <c r="DR15" s="58">
        <v>1.51897897105569</v>
      </c>
      <c r="DS15" s="58">
        <v>30.197413405509501</v>
      </c>
      <c r="DT15" s="93">
        <v>23.269187210877799</v>
      </c>
      <c r="DU15" s="58">
        <v>1.4303136846580899</v>
      </c>
      <c r="DV15" s="155">
        <v>24.699500895535898</v>
      </c>
      <c r="DW15" s="58">
        <v>25.909591298280301</v>
      </c>
      <c r="DX15" s="58">
        <v>1.5922600604261401</v>
      </c>
      <c r="DY15" s="58">
        <v>27.5018513587064</v>
      </c>
      <c r="DZ15" s="93">
        <v>26.748230556816001</v>
      </c>
      <c r="EA15" s="58">
        <v>1.7292011630828701</v>
      </c>
      <c r="EB15" s="155">
        <v>28.477431719898899</v>
      </c>
      <c r="EC15" s="58">
        <v>30.453982909910099</v>
      </c>
      <c r="ED15" s="58">
        <v>1.9275933884027301</v>
      </c>
      <c r="EE15" s="58">
        <v>32.381576298312801</v>
      </c>
      <c r="EF15" s="93">
        <v>20.921200018894101</v>
      </c>
      <c r="EG15" s="58">
        <v>22.472561867931802</v>
      </c>
      <c r="EH15" s="58">
        <v>43.3937618868258</v>
      </c>
      <c r="EI15" s="432">
        <v>21.802609646426099</v>
      </c>
      <c r="EJ15" s="433">
        <v>28.378904672727501</v>
      </c>
      <c r="EK15" s="434">
        <v>50.1815143191535</v>
      </c>
      <c r="EL15" s="435">
        <v>19.3557227370544</v>
      </c>
      <c r="EM15" s="436">
        <v>41.435454363395102</v>
      </c>
      <c r="EN15" s="437">
        <v>60.791177100449502</v>
      </c>
      <c r="EO15" s="435">
        <v>19.194141115738901</v>
      </c>
      <c r="EP15" s="436">
        <v>26.4880637917251</v>
      </c>
      <c r="EQ15" s="437">
        <v>45.682204907463898</v>
      </c>
      <c r="ER15" s="93">
        <v>17.649549862783299</v>
      </c>
      <c r="ES15" s="58">
        <v>47.003314321823197</v>
      </c>
      <c r="ET15" s="155">
        <v>64.6528641846065</v>
      </c>
      <c r="EU15" s="58">
        <v>19.492211482869401</v>
      </c>
      <c r="EV15" s="58">
        <v>23.964025983333698</v>
      </c>
      <c r="EW15" s="155">
        <v>43.456237466203099</v>
      </c>
      <c r="EX15" s="93">
        <v>18.4008223298346</v>
      </c>
      <c r="EY15" s="58">
        <v>46.676403882531297</v>
      </c>
      <c r="EZ15" s="155">
        <v>65.077226212365801</v>
      </c>
      <c r="FA15" s="93">
        <v>18.725350116113098</v>
      </c>
      <c r="FB15" s="58">
        <v>11.5109137808772</v>
      </c>
      <c r="FC15" s="58">
        <v>30.236263896990302</v>
      </c>
      <c r="FD15" s="93">
        <v>17.8391490759284</v>
      </c>
      <c r="FE15" s="58">
        <v>7.55552491934787</v>
      </c>
      <c r="FF15" s="155">
        <v>25.3946739952763</v>
      </c>
      <c r="FG15" s="93">
        <v>21.739748738718198</v>
      </c>
      <c r="FH15" s="58">
        <v>30.7287812828528</v>
      </c>
      <c r="FI15" s="155">
        <v>52.468530021570999</v>
      </c>
      <c r="FJ15" s="447">
        <v>18.874940186368601</v>
      </c>
      <c r="FK15" s="448">
        <v>9.9665702385868897</v>
      </c>
      <c r="FL15" s="449">
        <v>28.841510424955501</v>
      </c>
      <c r="FM15" s="447">
        <v>19.933340779996499</v>
      </c>
      <c r="FN15" s="448">
        <v>21.547224715251801</v>
      </c>
      <c r="FO15" s="449">
        <v>41.4805654952483</v>
      </c>
      <c r="FP15" s="157">
        <v>18.366961252849698</v>
      </c>
      <c r="FQ15" s="150">
        <v>14.027110335862</v>
      </c>
      <c r="FR15" s="155">
        <v>32.394071588711697</v>
      </c>
      <c r="FS15" s="438"/>
      <c r="FT15" s="438"/>
      <c r="FU15" s="438"/>
      <c r="FV15" s="438"/>
      <c r="FW15" s="438"/>
      <c r="FX15" s="438"/>
      <c r="FY15" s="438"/>
      <c r="FZ15" s="438"/>
      <c r="GA15" s="438"/>
      <c r="GB15" s="438"/>
      <c r="GC15" s="438"/>
      <c r="GD15" s="439"/>
      <c r="GE15" s="439"/>
      <c r="GF15" s="439"/>
      <c r="GG15" s="438"/>
      <c r="GH15" s="438"/>
      <c r="GI15" s="438"/>
      <c r="GJ15" s="287"/>
    </row>
    <row r="16" spans="1:192" ht="12.5">
      <c r="A16" s="413" t="str">
        <f>IF('1'!$A$1=1,B16,C16)</f>
        <v>Netherlands</v>
      </c>
      <c r="B16" s="101" t="s">
        <v>6</v>
      </c>
      <c r="C16" s="316" t="s">
        <v>20</v>
      </c>
      <c r="D16" s="93">
        <v>20.936434512000002</v>
      </c>
      <c r="E16" s="58">
        <v>1.388255351113</v>
      </c>
      <c r="F16" s="154">
        <f t="shared" si="28"/>
        <v>22.324689863113001</v>
      </c>
      <c r="G16" s="93">
        <v>20.429118330000001</v>
      </c>
      <c r="H16" s="58">
        <v>1.6013020662812001</v>
      </c>
      <c r="I16" s="278">
        <f t="shared" si="29"/>
        <v>22.030420396281201</v>
      </c>
      <c r="J16" s="58">
        <v>21.348926940999998</v>
      </c>
      <c r="K16" s="58">
        <v>1.7342530194879</v>
      </c>
      <c r="L16" s="154">
        <f t="shared" si="30"/>
        <v>23.083179960487897</v>
      </c>
      <c r="M16" s="93">
        <v>26.245851850000001</v>
      </c>
      <c r="N16" s="58">
        <v>1.9706883349775</v>
      </c>
      <c r="O16" s="154">
        <f t="shared" si="31"/>
        <v>28.2165401849775</v>
      </c>
      <c r="P16" s="93">
        <v>20.591145116</v>
      </c>
      <c r="Q16" s="58">
        <v>1.5948676915784099</v>
      </c>
      <c r="R16" s="278">
        <f t="shared" si="32"/>
        <v>22.186012807578411</v>
      </c>
      <c r="S16" s="58">
        <v>20.503156529999998</v>
      </c>
      <c r="T16" s="58">
        <v>1.6820319343244501</v>
      </c>
      <c r="U16" s="154">
        <f t="shared" si="33"/>
        <v>22.185188464324447</v>
      </c>
      <c r="V16" s="93">
        <v>23.055095853000001</v>
      </c>
      <c r="W16" s="58">
        <v>1.788345011503</v>
      </c>
      <c r="X16" s="154">
        <f t="shared" si="34"/>
        <v>24.843440864503002</v>
      </c>
      <c r="Y16" s="93">
        <v>21.289500389000001</v>
      </c>
      <c r="Z16" s="58">
        <v>1.6445895785619999</v>
      </c>
      <c r="AA16" s="278">
        <f t="shared" si="35"/>
        <v>22.934089967562002</v>
      </c>
      <c r="AB16" s="58">
        <v>20.355985535999999</v>
      </c>
      <c r="AC16" s="58">
        <v>1.44648467217</v>
      </c>
      <c r="AD16" s="154">
        <f t="shared" si="36"/>
        <v>21.80247020817</v>
      </c>
      <c r="AE16" s="93">
        <v>20.854360346</v>
      </c>
      <c r="AF16" s="58">
        <v>1.78335758017515</v>
      </c>
      <c r="AG16" s="154">
        <f t="shared" si="37"/>
        <v>22.637717926175149</v>
      </c>
      <c r="AH16" s="93">
        <v>20.721416003000002</v>
      </c>
      <c r="AI16" s="58">
        <v>1.9443215201606401</v>
      </c>
      <c r="AJ16" s="278">
        <f t="shared" si="38"/>
        <v>22.66573752316064</v>
      </c>
      <c r="AK16" s="58">
        <v>32.299891563999999</v>
      </c>
      <c r="AL16" s="58">
        <v>1.6187196191728801</v>
      </c>
      <c r="AM16" s="154">
        <f t="shared" si="39"/>
        <v>33.918611183172878</v>
      </c>
      <c r="AN16" s="93">
        <v>18.071211676000001</v>
      </c>
      <c r="AO16" s="58">
        <v>1.5200245951535201</v>
      </c>
      <c r="AP16" s="154">
        <f t="shared" si="40"/>
        <v>19.59123627115352</v>
      </c>
      <c r="AQ16" s="93">
        <v>16.973687172000002</v>
      </c>
      <c r="AR16" s="58">
        <v>1.8405138635514999</v>
      </c>
      <c r="AS16" s="154">
        <f t="shared" si="41"/>
        <v>18.814201035551502</v>
      </c>
      <c r="AT16" s="93">
        <v>18.498601570000002</v>
      </c>
      <c r="AU16" s="58">
        <v>1.6233866304615501</v>
      </c>
      <c r="AV16" s="278">
        <f t="shared" si="42"/>
        <v>20.121988200461551</v>
      </c>
      <c r="AW16" s="58">
        <v>23.409358328</v>
      </c>
      <c r="AX16" s="58">
        <v>1.54248629962766</v>
      </c>
      <c r="AY16" s="154">
        <f t="shared" si="43"/>
        <v>24.951844627627661</v>
      </c>
      <c r="AZ16" s="281">
        <v>14.287757565</v>
      </c>
      <c r="BA16" s="154">
        <v>1.06755403891696</v>
      </c>
      <c r="BB16" s="278">
        <f t="shared" si="44"/>
        <v>15.355311603916959</v>
      </c>
      <c r="BC16" s="154">
        <v>15.561459391</v>
      </c>
      <c r="BD16" s="154">
        <v>1.5136025399999999</v>
      </c>
      <c r="BE16" s="154">
        <f t="shared" si="45"/>
        <v>17.075061931</v>
      </c>
      <c r="BF16" s="93">
        <v>14.9</v>
      </c>
      <c r="BG16" s="58">
        <v>1.3</v>
      </c>
      <c r="BH16" s="58">
        <f t="shared" si="46"/>
        <v>16.2</v>
      </c>
      <c r="BI16" s="93">
        <v>17</v>
      </c>
      <c r="BJ16" s="58">
        <v>1.4</v>
      </c>
      <c r="BK16" s="155">
        <f t="shared" si="47"/>
        <v>18.399999999999999</v>
      </c>
      <c r="BL16" s="156">
        <v>13.379042665707672</v>
      </c>
      <c r="BM16" s="156">
        <v>1.392653037382017</v>
      </c>
      <c r="BN16" s="58">
        <f>BL16+BM16</f>
        <v>14.771695703089689</v>
      </c>
      <c r="BO16" s="150">
        <v>16.419500133626208</v>
      </c>
      <c r="BP16" s="150">
        <v>1.5703596105164661</v>
      </c>
      <c r="BQ16" s="150">
        <f>BO16+BP16</f>
        <v>17.989859744142674</v>
      </c>
      <c r="BR16" s="150">
        <v>17.252397699018072</v>
      </c>
      <c r="BS16" s="150">
        <v>1.45731794800776</v>
      </c>
      <c r="BT16" s="150">
        <f>BR16+BS16</f>
        <v>18.709715647025831</v>
      </c>
      <c r="BU16" s="157">
        <v>18.180810720891049</v>
      </c>
      <c r="BV16" s="150">
        <v>1.4409514530968099</v>
      </c>
      <c r="BW16" s="150">
        <f>BU16+BV16</f>
        <v>19.621762173987861</v>
      </c>
      <c r="BX16" s="157">
        <v>18.907137872859749</v>
      </c>
      <c r="BY16" s="150">
        <v>1.4643006999893899</v>
      </c>
      <c r="BZ16" s="151">
        <f>BX16+BY16</f>
        <v>20.37143857284914</v>
      </c>
      <c r="CA16" s="150">
        <v>22.269489267389002</v>
      </c>
      <c r="CB16" s="150">
        <v>1.5268218217342799</v>
      </c>
      <c r="CC16" s="150">
        <f>CA16+CB16</f>
        <v>23.796311089123282</v>
      </c>
      <c r="CD16" s="157">
        <v>23.82708220104066</v>
      </c>
      <c r="CE16" s="150">
        <v>1.7485739786058301</v>
      </c>
      <c r="CF16" s="151">
        <f>CD16+CE16</f>
        <v>25.57565617964649</v>
      </c>
      <c r="CG16" s="150">
        <v>26.548489247303173</v>
      </c>
      <c r="CH16" s="150">
        <v>1.82422549464731</v>
      </c>
      <c r="CI16" s="150">
        <f>CG16+CH16</f>
        <v>28.372714741950482</v>
      </c>
      <c r="CJ16" s="157">
        <v>30.5359862818629</v>
      </c>
      <c r="CK16" s="150">
        <v>1.9041838098627599</v>
      </c>
      <c r="CL16" s="150">
        <v>32.440170091725598</v>
      </c>
      <c r="CM16" s="157">
        <v>26.990480045518201</v>
      </c>
      <c r="CN16" s="150">
        <v>2.22952176842746</v>
      </c>
      <c r="CO16" s="151">
        <v>29.220001813945601</v>
      </c>
      <c r="CP16" s="150">
        <v>28.068603788652901</v>
      </c>
      <c r="CQ16" s="150">
        <v>2.37682751844648</v>
      </c>
      <c r="CR16" s="150">
        <v>30.445431307099401</v>
      </c>
      <c r="CS16" s="157">
        <v>29.636982060011</v>
      </c>
      <c r="CT16" s="150">
        <v>2.56132371003183</v>
      </c>
      <c r="CU16" s="151">
        <v>32.198305770042801</v>
      </c>
      <c r="CV16" s="150">
        <v>26.116366698834501</v>
      </c>
      <c r="CW16" s="150">
        <v>2.3036688627717199</v>
      </c>
      <c r="CX16" s="150">
        <v>28.420035561606198</v>
      </c>
      <c r="CY16" s="157">
        <v>28.095279266267099</v>
      </c>
      <c r="CZ16" s="150">
        <v>2.8103962358775498</v>
      </c>
      <c r="DA16" s="150">
        <v>30.9056755021447</v>
      </c>
      <c r="DB16" s="157">
        <v>28.915744832303901</v>
      </c>
      <c r="DC16" s="150">
        <v>2.8016042733352799</v>
      </c>
      <c r="DD16" s="151">
        <v>31.717349105639201</v>
      </c>
      <c r="DE16" s="150">
        <v>33.642220061466297</v>
      </c>
      <c r="DF16" s="150">
        <v>2.7358233923037099</v>
      </c>
      <c r="DG16" s="150">
        <v>36.378043453770097</v>
      </c>
      <c r="DH16" s="157">
        <v>41.8451498645193</v>
      </c>
      <c r="DI16" s="150">
        <v>2.8117011274531598</v>
      </c>
      <c r="DJ16" s="151">
        <v>44.656850991972398</v>
      </c>
      <c r="DK16" s="150">
        <v>37.820534436623298</v>
      </c>
      <c r="DL16" s="150">
        <v>4.2208356994709604</v>
      </c>
      <c r="DM16" s="150">
        <v>42.041370136094301</v>
      </c>
      <c r="DN16" s="157">
        <v>49.819635557710903</v>
      </c>
      <c r="DO16" s="150">
        <v>4.3593265805048604</v>
      </c>
      <c r="DP16" s="150">
        <v>54.178962138215802</v>
      </c>
      <c r="DQ16" s="93">
        <v>41.8451498645193</v>
      </c>
      <c r="DR16" s="58">
        <v>2.8117011274531598</v>
      </c>
      <c r="DS16" s="58">
        <v>44.656850991972398</v>
      </c>
      <c r="DT16" s="157">
        <v>44.423606191543399</v>
      </c>
      <c r="DU16" s="150">
        <v>4.4851104946755802</v>
      </c>
      <c r="DV16" s="276">
        <v>48.908716686219002</v>
      </c>
      <c r="DW16" s="288">
        <v>45.510870245406302</v>
      </c>
      <c r="DX16" s="150">
        <v>5.0363903983652003</v>
      </c>
      <c r="DY16" s="150">
        <v>50.547260643771502</v>
      </c>
      <c r="DZ16" s="157">
        <v>45.227665315989903</v>
      </c>
      <c r="EA16" s="150">
        <v>5.3336020207345802</v>
      </c>
      <c r="EB16" s="151">
        <v>50.561267336724498</v>
      </c>
      <c r="EC16" s="150">
        <v>46.492131176601298</v>
      </c>
      <c r="ED16" s="150">
        <v>5.3072257389650899</v>
      </c>
      <c r="EE16" s="150">
        <v>51.799356915566399</v>
      </c>
      <c r="EF16" s="157">
        <v>26.026766931048101</v>
      </c>
      <c r="EG16" s="150">
        <v>5.6392465782318304</v>
      </c>
      <c r="EH16" s="150">
        <v>31.6660135092799</v>
      </c>
      <c r="EI16" s="328">
        <v>28.546149282300401</v>
      </c>
      <c r="EJ16" s="327">
        <v>5.6391387517571303</v>
      </c>
      <c r="EK16" s="329">
        <v>34.1852880340575</v>
      </c>
      <c r="EL16" s="368">
        <v>27.503989365935801</v>
      </c>
      <c r="EM16" s="369">
        <v>5.4846272755046597</v>
      </c>
      <c r="EN16" s="370">
        <v>32.988616641440402</v>
      </c>
      <c r="EO16" s="368">
        <v>30.1385517061718</v>
      </c>
      <c r="EP16" s="369">
        <v>5.8300384744970604</v>
      </c>
      <c r="EQ16" s="370">
        <v>35.968590180668897</v>
      </c>
      <c r="ER16" s="157">
        <v>28.432876419791299</v>
      </c>
      <c r="ES16" s="150">
        <v>5.5562243966623504</v>
      </c>
      <c r="ET16" s="151">
        <v>33.9891008164537</v>
      </c>
      <c r="EU16" s="150">
        <v>29.004637346936001</v>
      </c>
      <c r="EV16" s="150">
        <v>5.6678535347891303</v>
      </c>
      <c r="EW16" s="151">
        <v>34.672490881725103</v>
      </c>
      <c r="EX16" s="157">
        <v>25.33509850159</v>
      </c>
      <c r="EY16" s="150">
        <v>5.1626040645933502</v>
      </c>
      <c r="EZ16" s="151">
        <v>30.4977025661833</v>
      </c>
      <c r="FA16" s="157">
        <v>24.597405207010802</v>
      </c>
      <c r="FB16" s="150">
        <v>5.5019064245459903</v>
      </c>
      <c r="FC16" s="150">
        <v>30.099311631556802</v>
      </c>
      <c r="FD16" s="157">
        <v>23.069615202755902</v>
      </c>
      <c r="FE16" s="150">
        <v>5.4247399018440099</v>
      </c>
      <c r="FF16" s="151">
        <v>28.494355104599901</v>
      </c>
      <c r="FG16" s="157">
        <v>22.283678301488099</v>
      </c>
      <c r="FH16" s="150">
        <v>5.7109151749026799</v>
      </c>
      <c r="FI16" s="151">
        <v>27.994593476390801</v>
      </c>
      <c r="FJ16" s="444">
        <v>21.085235593781899</v>
      </c>
      <c r="FK16" s="445">
        <v>4.7522882109792501</v>
      </c>
      <c r="FL16" s="446">
        <v>25.837523804761201</v>
      </c>
      <c r="FM16" s="444">
        <v>22.4887272888515</v>
      </c>
      <c r="FN16" s="445">
        <v>5.8903689582048901</v>
      </c>
      <c r="FO16" s="446">
        <v>28.3790962470563</v>
      </c>
      <c r="FP16" s="157">
        <v>23.191186640231599</v>
      </c>
      <c r="FQ16" s="150">
        <v>5.3951498329370997</v>
      </c>
      <c r="FR16" s="151">
        <v>28.5863364731687</v>
      </c>
    </row>
    <row r="17" spans="1:174" ht="12.5">
      <c r="A17" s="413" t="str">
        <f>IF('1'!$A$1=1,B17,C17)</f>
        <v>Belgium</v>
      </c>
      <c r="B17" s="104" t="s">
        <v>12</v>
      </c>
      <c r="C17" s="316" t="s">
        <v>26</v>
      </c>
      <c r="D17" s="93">
        <v>9.4017300719999994</v>
      </c>
      <c r="E17" s="58">
        <v>1.1594654468163199</v>
      </c>
      <c r="F17" s="154">
        <f t="shared" si="28"/>
        <v>10.561195518816319</v>
      </c>
      <c r="G17" s="93">
        <v>10.210454838</v>
      </c>
      <c r="H17" s="58">
        <v>1.3104347501335201</v>
      </c>
      <c r="I17" s="278">
        <f t="shared" si="29"/>
        <v>11.520889588133521</v>
      </c>
      <c r="J17" s="58">
        <v>10.339644687</v>
      </c>
      <c r="K17" s="58">
        <v>1.27030545932646</v>
      </c>
      <c r="L17" s="154">
        <f t="shared" si="30"/>
        <v>11.60995014632646</v>
      </c>
      <c r="M17" s="93">
        <v>12.866482023</v>
      </c>
      <c r="N17" s="58">
        <v>1.30717645407938</v>
      </c>
      <c r="O17" s="154">
        <f t="shared" si="31"/>
        <v>14.17365847707938</v>
      </c>
      <c r="P17" s="93">
        <v>9.615365529</v>
      </c>
      <c r="Q17" s="58">
        <v>1.1956805237029999</v>
      </c>
      <c r="R17" s="278">
        <f t="shared" si="32"/>
        <v>10.811046052703</v>
      </c>
      <c r="S17" s="58">
        <v>11.376977377999999</v>
      </c>
      <c r="T17" s="58">
        <v>1.48095476381034</v>
      </c>
      <c r="U17" s="154">
        <f t="shared" si="33"/>
        <v>12.857932141810339</v>
      </c>
      <c r="V17" s="93">
        <v>11.958064526999999</v>
      </c>
      <c r="W17" s="58">
        <v>1.3089259137822</v>
      </c>
      <c r="X17" s="154">
        <f t="shared" si="34"/>
        <v>13.2669904407822</v>
      </c>
      <c r="Y17" s="93">
        <v>12.94579732</v>
      </c>
      <c r="Z17" s="58">
        <v>1.4423282895089999</v>
      </c>
      <c r="AA17" s="278">
        <f t="shared" si="35"/>
        <v>14.388125609509</v>
      </c>
      <c r="AB17" s="58">
        <v>11.100118235</v>
      </c>
      <c r="AC17" s="58">
        <v>1.26870543141965</v>
      </c>
      <c r="AD17" s="154">
        <f t="shared" si="36"/>
        <v>12.368823666419651</v>
      </c>
      <c r="AE17" s="93">
        <v>11.906049953</v>
      </c>
      <c r="AF17" s="58">
        <v>1.47103796366075</v>
      </c>
      <c r="AG17" s="154">
        <f t="shared" si="37"/>
        <v>13.37708791666075</v>
      </c>
      <c r="AH17" s="93">
        <v>13.107469634999999</v>
      </c>
      <c r="AI17" s="58">
        <v>1.5647073196112899</v>
      </c>
      <c r="AJ17" s="278">
        <f t="shared" si="38"/>
        <v>14.67217695461129</v>
      </c>
      <c r="AK17" s="58">
        <v>14.194645467000001</v>
      </c>
      <c r="AL17" s="58">
        <v>1.57964589065466</v>
      </c>
      <c r="AM17" s="154">
        <f t="shared" si="39"/>
        <v>15.774291357654661</v>
      </c>
      <c r="AN17" s="93">
        <v>11.090270357</v>
      </c>
      <c r="AO17" s="58">
        <v>1.45765737103288</v>
      </c>
      <c r="AP17" s="154">
        <f t="shared" si="40"/>
        <v>12.54792772803288</v>
      </c>
      <c r="AQ17" s="93">
        <v>8.7051262789999999</v>
      </c>
      <c r="AR17" s="58">
        <v>1.6587416784335001</v>
      </c>
      <c r="AS17" s="154">
        <f t="shared" si="41"/>
        <v>10.3638679574335</v>
      </c>
      <c r="AT17" s="93">
        <v>8.5035733540000003</v>
      </c>
      <c r="AU17" s="58">
        <v>1.5654454463165499</v>
      </c>
      <c r="AV17" s="278">
        <f t="shared" si="42"/>
        <v>10.069018800316551</v>
      </c>
      <c r="AW17" s="58">
        <v>8.8771567749999996</v>
      </c>
      <c r="AX17" s="58">
        <v>1.48073325244674</v>
      </c>
      <c r="AY17" s="154">
        <f t="shared" si="43"/>
        <v>10.357890027446739</v>
      </c>
      <c r="AZ17" s="281">
        <v>8.4075688359999994</v>
      </c>
      <c r="BA17" s="154">
        <v>1.07636710924978</v>
      </c>
      <c r="BB17" s="278">
        <f t="shared" si="44"/>
        <v>9.4839359452497796</v>
      </c>
      <c r="BC17" s="154">
        <v>7.6068541710000002</v>
      </c>
      <c r="BD17" s="154">
        <v>1.3516907650000001</v>
      </c>
      <c r="BE17" s="154">
        <f t="shared" si="45"/>
        <v>8.9585449360000009</v>
      </c>
      <c r="BF17" s="93">
        <v>7.9</v>
      </c>
      <c r="BG17" s="58">
        <v>1.3</v>
      </c>
      <c r="BH17" s="58">
        <f t="shared" si="46"/>
        <v>9.2000000000000011</v>
      </c>
      <c r="BI17" s="93">
        <v>9.1999999999999993</v>
      </c>
      <c r="BJ17" s="58">
        <v>1.4</v>
      </c>
      <c r="BK17" s="155">
        <f t="shared" si="47"/>
        <v>10.6</v>
      </c>
      <c r="BL17" s="156">
        <v>6.5764965474032078</v>
      </c>
      <c r="BM17" s="156">
        <v>1.320898959594105</v>
      </c>
      <c r="BN17" s="58">
        <f t="shared" ref="BN17" si="48">BL17+BM17</f>
        <v>7.897395506997313</v>
      </c>
      <c r="BO17" s="150">
        <v>7.8288768586911006</v>
      </c>
      <c r="BP17" s="150">
        <v>1.5214838965036539</v>
      </c>
      <c r="BQ17" s="150">
        <f t="shared" ref="BQ17" si="49">BO17+BP17</f>
        <v>9.350360755194755</v>
      </c>
      <c r="BR17" s="150">
        <v>7.6818682282523874</v>
      </c>
      <c r="BS17" s="150">
        <v>1.47221076920411</v>
      </c>
      <c r="BT17" s="150">
        <f t="shared" ref="BT17" si="50">BR17+BS17</f>
        <v>9.154078997456498</v>
      </c>
      <c r="BU17" s="157">
        <v>9.2193417873288421</v>
      </c>
      <c r="BV17" s="150">
        <v>1.6325523455572</v>
      </c>
      <c r="BW17" s="150">
        <f t="shared" ref="BW17" si="51">BU17+BV17</f>
        <v>10.851894132886041</v>
      </c>
      <c r="BX17" s="157">
        <v>9.1953243306078978</v>
      </c>
      <c r="BY17" s="150">
        <v>1.5070847762056101</v>
      </c>
      <c r="BZ17" s="151">
        <f t="shared" ref="BZ17" si="52">BX17+BY17</f>
        <v>10.702409106813509</v>
      </c>
      <c r="CA17" s="150">
        <v>9.4234980800478105</v>
      </c>
      <c r="CB17" s="150">
        <v>1.6214237097950901</v>
      </c>
      <c r="CC17" s="150">
        <f t="shared" ref="CC17" si="53">CA17+CB17</f>
        <v>11.044921789842901</v>
      </c>
      <c r="CD17" s="157">
        <v>10.030906220787015</v>
      </c>
      <c r="CE17" s="150">
        <v>1.9517985302493199</v>
      </c>
      <c r="CF17" s="151">
        <f t="shared" ref="CF17" si="54">CD17+CE17</f>
        <v>11.982704751036335</v>
      </c>
      <c r="CG17" s="150">
        <v>9.6603492807261517</v>
      </c>
      <c r="CH17" s="150">
        <v>2.0731043079379998</v>
      </c>
      <c r="CI17" s="150">
        <f t="shared" ref="CI17" si="55">CG17+CH17</f>
        <v>11.733453588664151</v>
      </c>
      <c r="CJ17" s="157">
        <v>9.1254272913809196</v>
      </c>
      <c r="CK17" s="150">
        <v>2.0891146513849099</v>
      </c>
      <c r="CL17" s="150">
        <v>11.2145419427658</v>
      </c>
      <c r="CM17" s="157">
        <v>10.498694908918999</v>
      </c>
      <c r="CN17" s="150">
        <v>2.4476797437495401</v>
      </c>
      <c r="CO17" s="151">
        <v>12.946374652668499</v>
      </c>
      <c r="CP17" s="150">
        <v>9.79312516792662</v>
      </c>
      <c r="CQ17" s="150">
        <v>2.50853657137533</v>
      </c>
      <c r="CR17" s="150">
        <v>12.301661739302</v>
      </c>
      <c r="CS17" s="157">
        <v>12.071886505597099</v>
      </c>
      <c r="CT17" s="150">
        <v>2.65708002598118</v>
      </c>
      <c r="CU17" s="151">
        <v>14.7289665315782</v>
      </c>
      <c r="CV17" s="150">
        <v>9.9298145600344707</v>
      </c>
      <c r="CW17" s="150">
        <v>2.56254807415805</v>
      </c>
      <c r="CX17" s="150">
        <v>12.492362634192499</v>
      </c>
      <c r="CY17" s="157">
        <v>11.1565493628966</v>
      </c>
      <c r="CZ17" s="150">
        <v>3.0817240911718602</v>
      </c>
      <c r="DA17" s="150">
        <v>14.2382734540685</v>
      </c>
      <c r="DB17" s="157">
        <v>11.4686033178087</v>
      </c>
      <c r="DC17" s="150">
        <v>3.13367088330717</v>
      </c>
      <c r="DD17" s="151">
        <v>14.602274201115801</v>
      </c>
      <c r="DE17" s="150">
        <v>14.582494639343601</v>
      </c>
      <c r="DF17" s="150">
        <v>3.54523706157635</v>
      </c>
      <c r="DG17" s="150">
        <v>18.127731700919998</v>
      </c>
      <c r="DH17" s="157">
        <v>14.2794968167431</v>
      </c>
      <c r="DI17" s="150">
        <v>3.2143300937295201</v>
      </c>
      <c r="DJ17" s="151">
        <v>17.493826910472698</v>
      </c>
      <c r="DK17" s="150">
        <v>11.470429526378201</v>
      </c>
      <c r="DL17" s="150">
        <v>5.4252483782660796</v>
      </c>
      <c r="DM17" s="150">
        <v>16.895677904644302</v>
      </c>
      <c r="DN17" s="157">
        <v>14.0525624557618</v>
      </c>
      <c r="DO17" s="150">
        <v>6.0798819609466497</v>
      </c>
      <c r="DP17" s="150">
        <v>20.132444416708498</v>
      </c>
      <c r="DQ17" s="93">
        <v>14.8255131022658</v>
      </c>
      <c r="DR17" s="58">
        <v>6.5004476527128903</v>
      </c>
      <c r="DS17" s="58">
        <v>21.325960754978698</v>
      </c>
      <c r="DT17" s="157">
        <v>12.381952652360701</v>
      </c>
      <c r="DU17" s="150">
        <v>5.9886935306536602</v>
      </c>
      <c r="DV17" s="151">
        <v>18.370646183014301</v>
      </c>
      <c r="DW17" s="150">
        <v>14.159637857888001</v>
      </c>
      <c r="DX17" s="150">
        <v>7.6335565686510298</v>
      </c>
      <c r="DY17" s="150">
        <v>21.793194426538999</v>
      </c>
      <c r="DZ17" s="157">
        <v>14.245697202637899</v>
      </c>
      <c r="EA17" s="150">
        <v>7.6558088213606803</v>
      </c>
      <c r="EB17" s="151">
        <v>21.9015060239985</v>
      </c>
      <c r="EC17" s="150">
        <v>16.9821687121823</v>
      </c>
      <c r="ED17" s="150">
        <v>8.7144363055437797</v>
      </c>
      <c r="EE17" s="150">
        <v>25.6966050177261</v>
      </c>
      <c r="EF17" s="157">
        <v>7.7799739352033601</v>
      </c>
      <c r="EG17" s="150">
        <v>6.7835637945516796</v>
      </c>
      <c r="EH17" s="150">
        <v>14.563537729755</v>
      </c>
      <c r="EI17" s="328">
        <v>8.78640491054745</v>
      </c>
      <c r="EJ17" s="327">
        <v>6.6647465892239603</v>
      </c>
      <c r="EK17" s="329">
        <v>15.451151499771401</v>
      </c>
      <c r="EL17" s="157">
        <v>6.48466695693822</v>
      </c>
      <c r="EM17" s="150">
        <v>6.2526307429962502</v>
      </c>
      <c r="EN17" s="151">
        <v>12.7372976999345</v>
      </c>
      <c r="EO17" s="157">
        <v>7.2963680400083799</v>
      </c>
      <c r="EP17" s="150">
        <v>7.2084343133354203</v>
      </c>
      <c r="EQ17" s="151">
        <v>14.5048023533438</v>
      </c>
      <c r="ER17" s="157">
        <v>8.7693725761652708</v>
      </c>
      <c r="ES17" s="150">
        <v>6.7065368342972098</v>
      </c>
      <c r="ET17" s="151">
        <v>15.475909410462499</v>
      </c>
      <c r="EU17" s="150">
        <v>9.8109300748873594</v>
      </c>
      <c r="EV17" s="150">
        <v>7.2776505298623801</v>
      </c>
      <c r="EW17" s="151">
        <v>17.088580604749701</v>
      </c>
      <c r="EX17" s="157">
        <v>19.968522368696199</v>
      </c>
      <c r="EY17" s="150">
        <v>6.7449133736435103</v>
      </c>
      <c r="EZ17" s="151">
        <v>26.713435742339701</v>
      </c>
      <c r="FA17" s="157">
        <v>20.058058705581001</v>
      </c>
      <c r="FB17" s="150">
        <v>7.7460508817177098</v>
      </c>
      <c r="FC17" s="150">
        <v>27.804109587298701</v>
      </c>
      <c r="FD17" s="157">
        <v>12.717705398111899</v>
      </c>
      <c r="FE17" s="150">
        <v>7.4417223744300101</v>
      </c>
      <c r="FF17" s="151">
        <v>20.1594277725419</v>
      </c>
      <c r="FG17" s="157">
        <v>10.014612623337699</v>
      </c>
      <c r="FH17" s="150">
        <v>7.88084902815433</v>
      </c>
      <c r="FI17" s="151">
        <v>17.895461651492099</v>
      </c>
      <c r="FJ17" s="444">
        <v>8.3384781342672696</v>
      </c>
      <c r="FK17" s="445">
        <v>6.9398239637315999</v>
      </c>
      <c r="FL17" s="446">
        <v>15.2783020979989</v>
      </c>
      <c r="FM17" s="444">
        <v>18.892831228534501</v>
      </c>
      <c r="FN17" s="445">
        <v>8.7518883066932904</v>
      </c>
      <c r="FO17" s="446">
        <v>27.6447195352278</v>
      </c>
      <c r="FP17" s="157">
        <v>19.7672564359742</v>
      </c>
      <c r="FQ17" s="150">
        <v>7.8038143510100797</v>
      </c>
      <c r="FR17" s="151">
        <v>27.571070786984301</v>
      </c>
    </row>
    <row r="18" spans="1:174" ht="12.5">
      <c r="A18" s="413" t="str">
        <f>IF('1'!$A$1=1,B18,C18)</f>
        <v>Greece</v>
      </c>
      <c r="B18" s="101" t="s">
        <v>11</v>
      </c>
      <c r="C18" s="315" t="s">
        <v>25</v>
      </c>
      <c r="D18" s="93">
        <v>69.156249172000003</v>
      </c>
      <c r="E18" s="58">
        <v>9.3229298818117208</v>
      </c>
      <c r="F18" s="154">
        <f t="shared" si="28"/>
        <v>78.47917905381172</v>
      </c>
      <c r="G18" s="93">
        <v>75.180905397000004</v>
      </c>
      <c r="H18" s="58">
        <v>11.22183968470708</v>
      </c>
      <c r="I18" s="278">
        <f t="shared" si="29"/>
        <v>86.402745081707081</v>
      </c>
      <c r="J18" s="58">
        <v>76.804802605000006</v>
      </c>
      <c r="K18" s="58">
        <v>9.8136393477714403</v>
      </c>
      <c r="L18" s="154">
        <f t="shared" si="30"/>
        <v>86.618441952771448</v>
      </c>
      <c r="M18" s="93">
        <v>80.488170807000003</v>
      </c>
      <c r="N18" s="58">
        <v>9.4312420450809409</v>
      </c>
      <c r="O18" s="154">
        <f t="shared" si="31"/>
        <v>89.919412852080939</v>
      </c>
      <c r="P18" s="93">
        <v>74.249283270000006</v>
      </c>
      <c r="Q18" s="58">
        <v>8.6988588632729194</v>
      </c>
      <c r="R18" s="278">
        <f t="shared" si="32"/>
        <v>82.948142133272924</v>
      </c>
      <c r="S18" s="58">
        <v>72.205814778999994</v>
      </c>
      <c r="T18" s="58">
        <v>9.1593433934253508</v>
      </c>
      <c r="U18" s="154">
        <f t="shared" si="33"/>
        <v>81.365158172425339</v>
      </c>
      <c r="V18" s="93">
        <v>76.164079755000003</v>
      </c>
      <c r="W18" s="58">
        <v>7.8940518169485996</v>
      </c>
      <c r="X18" s="154">
        <f t="shared" si="34"/>
        <v>84.058131571948607</v>
      </c>
      <c r="Y18" s="93">
        <v>80.610667000999996</v>
      </c>
      <c r="Z18" s="58">
        <v>8.6451490851744293</v>
      </c>
      <c r="AA18" s="278">
        <f t="shared" si="35"/>
        <v>89.25581608617442</v>
      </c>
      <c r="AB18" s="58">
        <v>70.150785544000001</v>
      </c>
      <c r="AC18" s="58">
        <v>7.8331700191183504</v>
      </c>
      <c r="AD18" s="154">
        <f t="shared" si="36"/>
        <v>77.983955563118357</v>
      </c>
      <c r="AE18" s="93">
        <v>73.934130057000004</v>
      </c>
      <c r="AF18" s="58">
        <v>8.5761061992743493</v>
      </c>
      <c r="AG18" s="154">
        <f t="shared" si="37"/>
        <v>82.510236256274354</v>
      </c>
      <c r="AH18" s="93">
        <v>80.300587329999999</v>
      </c>
      <c r="AI18" s="58">
        <v>8.1800833866264409</v>
      </c>
      <c r="AJ18" s="278">
        <f t="shared" si="38"/>
        <v>88.480670716626435</v>
      </c>
      <c r="AK18" s="58">
        <v>77.524867387</v>
      </c>
      <c r="AL18" s="58">
        <v>8.4830339399434802</v>
      </c>
      <c r="AM18" s="154">
        <f t="shared" si="39"/>
        <v>86.007901326943482</v>
      </c>
      <c r="AN18" s="93">
        <v>63.881277191000002</v>
      </c>
      <c r="AO18" s="58">
        <v>6.7714936125495999</v>
      </c>
      <c r="AP18" s="154">
        <f t="shared" si="40"/>
        <v>70.6527708035496</v>
      </c>
      <c r="AQ18" s="93">
        <v>56.414180676000001</v>
      </c>
      <c r="AR18" s="58">
        <v>8.1164706002540008</v>
      </c>
      <c r="AS18" s="154">
        <f t="shared" si="41"/>
        <v>64.530651276254005</v>
      </c>
      <c r="AT18" s="93">
        <v>60.950576888999997</v>
      </c>
      <c r="AU18" s="58">
        <v>7.0376197594138503</v>
      </c>
      <c r="AV18" s="278">
        <f t="shared" si="42"/>
        <v>67.988196648413847</v>
      </c>
      <c r="AW18" s="58">
        <v>58.880057524999998</v>
      </c>
      <c r="AX18" s="58">
        <v>5.4424366201607004</v>
      </c>
      <c r="AY18" s="154">
        <f t="shared" si="43"/>
        <v>64.322494145160704</v>
      </c>
      <c r="AZ18" s="281">
        <v>50.658125145</v>
      </c>
      <c r="BA18" s="154">
        <v>3.9722883806270302</v>
      </c>
      <c r="BB18" s="278">
        <f t="shared" si="44"/>
        <v>54.630413525627027</v>
      </c>
      <c r="BC18" s="154">
        <v>50.327452588</v>
      </c>
      <c r="BD18" s="154">
        <v>5.0819149970000002</v>
      </c>
      <c r="BE18" s="154">
        <f t="shared" si="45"/>
        <v>55.409367584999998</v>
      </c>
      <c r="BF18" s="93">
        <v>35.299999999999997</v>
      </c>
      <c r="BG18" s="58">
        <v>0.6</v>
      </c>
      <c r="BH18" s="58">
        <f t="shared" si="46"/>
        <v>35.9</v>
      </c>
      <c r="BI18" s="93">
        <v>42</v>
      </c>
      <c r="BJ18" s="58">
        <v>3.4</v>
      </c>
      <c r="BK18" s="155">
        <f t="shared" si="47"/>
        <v>45.4</v>
      </c>
      <c r="BL18" s="156">
        <v>39.039700762316016</v>
      </c>
      <c r="BM18" s="156">
        <v>3.4973948201079721</v>
      </c>
      <c r="BN18" s="58">
        <f t="shared" ref="BN18" si="56">BL18+BM18</f>
        <v>42.537095582423987</v>
      </c>
      <c r="BO18" s="150">
        <v>42.33599634696769</v>
      </c>
      <c r="BP18" s="150">
        <v>4.3749373188067757</v>
      </c>
      <c r="BQ18" s="150">
        <f t="shared" ref="BQ18" si="57">BO18+BP18</f>
        <v>46.710933665774462</v>
      </c>
      <c r="BR18" s="150">
        <v>42.010664496532435</v>
      </c>
      <c r="BS18" s="150">
        <v>4.3530590052177898</v>
      </c>
      <c r="BT18" s="150">
        <f t="shared" ref="BT18" si="58">BR18+BS18</f>
        <v>46.363723501750222</v>
      </c>
      <c r="BU18" s="157">
        <v>39.494495568483764</v>
      </c>
      <c r="BV18" s="150">
        <v>4.1438135250202102</v>
      </c>
      <c r="BW18" s="150">
        <f t="shared" ref="BW18" si="59">BU18+BV18</f>
        <v>43.638309093503977</v>
      </c>
      <c r="BX18" s="157">
        <v>37.939136991155017</v>
      </c>
      <c r="BY18" s="150">
        <v>3.6985630110684302</v>
      </c>
      <c r="BZ18" s="151">
        <f t="shared" ref="BZ18" si="60">BX18+BY18</f>
        <v>41.637700002223447</v>
      </c>
      <c r="CA18" s="150">
        <v>41.037540846024299</v>
      </c>
      <c r="CB18" s="150">
        <v>4.3312323436264801</v>
      </c>
      <c r="CC18" s="150">
        <f t="shared" ref="CC18" si="61">CA18+CB18</f>
        <v>45.368773189650781</v>
      </c>
      <c r="CD18" s="157">
        <v>38.564821275985999</v>
      </c>
      <c r="CE18" s="150">
        <v>5.0358149089255999</v>
      </c>
      <c r="CF18" s="151">
        <f t="shared" ref="CF18" si="62">CD18+CE18</f>
        <v>43.6006361849116</v>
      </c>
      <c r="CG18" s="150">
        <v>42.356524105322478</v>
      </c>
      <c r="CH18" s="150">
        <v>5.2595820594076503</v>
      </c>
      <c r="CI18" s="150">
        <f t="shared" ref="CI18" si="63">CG18+CH18</f>
        <v>47.616106164730127</v>
      </c>
      <c r="CJ18" s="157">
        <v>44.099986103016597</v>
      </c>
      <c r="CK18" s="150">
        <v>4.9462555367842</v>
      </c>
      <c r="CL18" s="150">
        <v>49.046241639800698</v>
      </c>
      <c r="CM18" s="157">
        <v>40.619035186542497</v>
      </c>
      <c r="CN18" s="150">
        <v>5.5258422151773399</v>
      </c>
      <c r="CO18" s="151">
        <v>46.144877401719803</v>
      </c>
      <c r="CP18" s="150">
        <v>42.0550723268029</v>
      </c>
      <c r="CQ18" s="150">
        <v>5.61505424800235</v>
      </c>
      <c r="CR18" s="150">
        <v>47.670126574805302</v>
      </c>
      <c r="CS18" s="157">
        <v>41.858274208107503</v>
      </c>
      <c r="CT18" s="150">
        <v>5.6792430260157101</v>
      </c>
      <c r="CU18" s="151">
        <v>47.5375172341232</v>
      </c>
      <c r="CV18" s="150">
        <v>39.8506464331887</v>
      </c>
      <c r="CW18" s="150">
        <v>5.4566299656016302</v>
      </c>
      <c r="CX18" s="150">
        <v>45.3072763987903</v>
      </c>
      <c r="CY18" s="157">
        <v>41.115036291560997</v>
      </c>
      <c r="CZ18" s="150">
        <v>5.9918266053622604</v>
      </c>
      <c r="DA18" s="150">
        <v>47.106862896923303</v>
      </c>
      <c r="DB18" s="157">
        <v>44.680080142153898</v>
      </c>
      <c r="DC18" s="150">
        <v>5.9513752302025704</v>
      </c>
      <c r="DD18" s="151">
        <v>50.631455372356498</v>
      </c>
      <c r="DE18" s="150">
        <v>45.946091249132699</v>
      </c>
      <c r="DF18" s="150">
        <v>6.1728850977139</v>
      </c>
      <c r="DG18" s="150">
        <v>52.118976346846601</v>
      </c>
      <c r="DH18" s="157">
        <v>41.372029601271798</v>
      </c>
      <c r="DI18" s="150">
        <v>5.47052648479462</v>
      </c>
      <c r="DJ18" s="151">
        <v>46.842556086066402</v>
      </c>
      <c r="DK18" s="150">
        <v>40.172905387409799</v>
      </c>
      <c r="DL18" s="150">
        <v>6.1604724155657902</v>
      </c>
      <c r="DM18" s="150">
        <v>46.333377802975598</v>
      </c>
      <c r="DN18" s="157">
        <v>41.945164848458496</v>
      </c>
      <c r="DO18" s="150">
        <v>8.2283840750588393</v>
      </c>
      <c r="DP18" s="150">
        <v>50.173548923517401</v>
      </c>
      <c r="DQ18" s="93">
        <v>44.356071867369401</v>
      </c>
      <c r="DR18" s="58">
        <v>7.6794855620545901</v>
      </c>
      <c r="DS18" s="58">
        <v>52.035557429423903</v>
      </c>
      <c r="DT18" s="157">
        <v>38.867848149689003</v>
      </c>
      <c r="DU18" s="150">
        <v>7.5826301114544403</v>
      </c>
      <c r="DV18" s="151">
        <v>46.450478261143502</v>
      </c>
      <c r="DW18" s="150">
        <v>43.884254573198902</v>
      </c>
      <c r="DX18" s="150">
        <v>8.8948915769431292</v>
      </c>
      <c r="DY18" s="150">
        <v>52.779146150142097</v>
      </c>
      <c r="DZ18" s="157">
        <v>45.065753884223398</v>
      </c>
      <c r="EA18" s="150">
        <v>8.2252730946503796</v>
      </c>
      <c r="EB18" s="151">
        <v>53.291026978873802</v>
      </c>
      <c r="EC18" s="150">
        <v>47.084882756623898</v>
      </c>
      <c r="ED18" s="150">
        <v>8.37032499736031</v>
      </c>
      <c r="EE18" s="150">
        <v>55.455207753984197</v>
      </c>
      <c r="EF18" s="157">
        <v>22.6268312690706</v>
      </c>
      <c r="EG18" s="150">
        <v>6.0624949016887699</v>
      </c>
      <c r="EH18" s="150">
        <v>28.689326170759401</v>
      </c>
      <c r="EI18" s="328">
        <v>21.4354767628041</v>
      </c>
      <c r="EJ18" s="327">
        <v>5.7312031089678301</v>
      </c>
      <c r="EK18" s="329">
        <v>27.166679871772001</v>
      </c>
      <c r="EL18" s="368">
        <v>21.794171713887</v>
      </c>
      <c r="EM18" s="369">
        <v>5.4004016111355497</v>
      </c>
      <c r="EN18" s="370">
        <v>27.1945733250225</v>
      </c>
      <c r="EO18" s="368">
        <v>23.872695146747301</v>
      </c>
      <c r="EP18" s="369">
        <v>6.3877886393660797</v>
      </c>
      <c r="EQ18" s="370">
        <v>30.260483786113401</v>
      </c>
      <c r="ER18" s="157">
        <v>22.358603275577</v>
      </c>
      <c r="ES18" s="150">
        <v>6.27348100274786</v>
      </c>
      <c r="ET18" s="151">
        <v>28.6320842783248</v>
      </c>
      <c r="EU18" s="150">
        <v>23.670559811348301</v>
      </c>
      <c r="EV18" s="150">
        <v>6.1112089259735596</v>
      </c>
      <c r="EW18" s="151">
        <v>29.781768737321801</v>
      </c>
      <c r="EX18" s="157">
        <v>20.846311444130201</v>
      </c>
      <c r="EY18" s="150">
        <v>5.5066919358239304</v>
      </c>
      <c r="EZ18" s="151">
        <v>26.353003379954099</v>
      </c>
      <c r="FA18" s="157">
        <v>21.452339123372301</v>
      </c>
      <c r="FB18" s="150">
        <v>6.0265961369826897</v>
      </c>
      <c r="FC18" s="150">
        <v>27.478935260355001</v>
      </c>
      <c r="FD18" s="157">
        <v>20.049253374678301</v>
      </c>
      <c r="FE18" s="150">
        <v>6.3509587825058098</v>
      </c>
      <c r="FF18" s="151">
        <v>26.4002121571841</v>
      </c>
      <c r="FG18" s="157">
        <v>20.564645834125699</v>
      </c>
      <c r="FH18" s="150">
        <v>6.08658381679047</v>
      </c>
      <c r="FI18" s="151">
        <v>26.6512296509162</v>
      </c>
      <c r="FJ18" s="444">
        <v>18.1749466706516</v>
      </c>
      <c r="FK18" s="445">
        <v>5.0073693685217098</v>
      </c>
      <c r="FL18" s="446">
        <v>23.182316039173301</v>
      </c>
      <c r="FM18" s="444">
        <v>19.224816153493201</v>
      </c>
      <c r="FN18" s="445">
        <v>6.3018823644093196</v>
      </c>
      <c r="FO18" s="446">
        <v>25.526698517902599</v>
      </c>
      <c r="FP18" s="157">
        <v>16.988876451777902</v>
      </c>
      <c r="FQ18" s="150">
        <v>6.7814875778797203</v>
      </c>
      <c r="FR18" s="151">
        <v>23.7703640296576</v>
      </c>
    </row>
    <row r="19" spans="1:174" ht="12.5">
      <c r="A19" s="413" t="str">
        <f>IF('1'!$A$1=1,B19,C19)</f>
        <v>Czech Republic</v>
      </c>
      <c r="B19" s="101" t="s">
        <v>9</v>
      </c>
      <c r="C19" s="316" t="s">
        <v>23</v>
      </c>
      <c r="D19" s="93">
        <v>1.4243922099999999</v>
      </c>
      <c r="E19" s="58">
        <v>5.6922123384635599</v>
      </c>
      <c r="F19" s="154">
        <f t="shared" si="28"/>
        <v>7.1166045484635596</v>
      </c>
      <c r="G19" s="93">
        <v>1.778824822</v>
      </c>
      <c r="H19" s="58">
        <v>7.3571818385949896</v>
      </c>
      <c r="I19" s="278">
        <f t="shared" si="29"/>
        <v>9.1360066605949903</v>
      </c>
      <c r="J19" s="58">
        <v>1.936865936</v>
      </c>
      <c r="K19" s="58">
        <v>7.3075541433253601</v>
      </c>
      <c r="L19" s="154">
        <f t="shared" si="30"/>
        <v>9.2444200793253604</v>
      </c>
      <c r="M19" s="93">
        <v>1.9332898300000001</v>
      </c>
      <c r="N19" s="58">
        <v>6.6622270819038398</v>
      </c>
      <c r="O19" s="154">
        <f t="shared" si="31"/>
        <v>8.5955169119038395</v>
      </c>
      <c r="P19" s="93">
        <v>2.0104925520000001</v>
      </c>
      <c r="Q19" s="58">
        <v>5.2693635437762998</v>
      </c>
      <c r="R19" s="278">
        <f t="shared" si="32"/>
        <v>7.2798560957762994</v>
      </c>
      <c r="S19" s="58">
        <v>2.0503639279999999</v>
      </c>
      <c r="T19" s="58">
        <v>6.1089745557936999</v>
      </c>
      <c r="U19" s="154">
        <f t="shared" si="33"/>
        <v>8.1593384837937002</v>
      </c>
      <c r="V19" s="93">
        <v>1.800816196</v>
      </c>
      <c r="W19" s="58">
        <v>6.1017909158775998</v>
      </c>
      <c r="X19" s="154">
        <f t="shared" si="34"/>
        <v>7.9026071118776002</v>
      </c>
      <c r="Y19" s="93">
        <v>2.0675223790000001</v>
      </c>
      <c r="Z19" s="58">
        <v>6.0936794878217997</v>
      </c>
      <c r="AA19" s="278">
        <f t="shared" si="35"/>
        <v>8.1612018668218003</v>
      </c>
      <c r="AB19" s="58">
        <v>1.6990242959999999</v>
      </c>
      <c r="AC19" s="58">
        <v>4.8908481100853498</v>
      </c>
      <c r="AD19" s="154">
        <f t="shared" si="36"/>
        <v>6.58987240608535</v>
      </c>
      <c r="AE19" s="93">
        <v>2.1847221320000001</v>
      </c>
      <c r="AF19" s="58">
        <v>7.2305803166958</v>
      </c>
      <c r="AG19" s="154">
        <f t="shared" si="37"/>
        <v>9.415302448695801</v>
      </c>
      <c r="AH19" s="93">
        <v>1.9541838300000001</v>
      </c>
      <c r="AI19" s="58">
        <v>7.5923188772512198</v>
      </c>
      <c r="AJ19" s="278">
        <f t="shared" si="38"/>
        <v>9.5465027072512196</v>
      </c>
      <c r="AK19" s="58">
        <v>2.3090822200000001</v>
      </c>
      <c r="AL19" s="58">
        <v>7.85437703477076</v>
      </c>
      <c r="AM19" s="154">
        <f t="shared" si="39"/>
        <v>10.163459254770761</v>
      </c>
      <c r="AN19" s="93">
        <v>1.400695845</v>
      </c>
      <c r="AO19" s="58">
        <v>6.6703961726518397</v>
      </c>
      <c r="AP19" s="154">
        <f t="shared" si="40"/>
        <v>8.0710920176518393</v>
      </c>
      <c r="AQ19" s="93">
        <v>1.4649639350000001</v>
      </c>
      <c r="AR19" s="58">
        <v>7.6369999261294996</v>
      </c>
      <c r="AS19" s="154">
        <f t="shared" si="41"/>
        <v>9.1019638611294997</v>
      </c>
      <c r="AT19" s="93">
        <v>1.506552661</v>
      </c>
      <c r="AU19" s="58">
        <v>7.0218308955340003</v>
      </c>
      <c r="AV19" s="278">
        <f t="shared" si="42"/>
        <v>8.5283835565340009</v>
      </c>
      <c r="AW19" s="58">
        <v>1.335771144</v>
      </c>
      <c r="AX19" s="58">
        <v>5.5581535999474703</v>
      </c>
      <c r="AY19" s="154">
        <f t="shared" si="43"/>
        <v>6.89392474394747</v>
      </c>
      <c r="AZ19" s="281">
        <v>1.441783901</v>
      </c>
      <c r="BA19" s="154">
        <v>3.9887870606690599</v>
      </c>
      <c r="BB19" s="278">
        <f t="shared" si="44"/>
        <v>5.4305709616690603</v>
      </c>
      <c r="BC19" s="154">
        <v>1.2211178890000001</v>
      </c>
      <c r="BD19" s="154">
        <v>5.3154012350000004</v>
      </c>
      <c r="BE19" s="154">
        <f t="shared" si="45"/>
        <v>6.5365191240000007</v>
      </c>
      <c r="BF19" s="93">
        <v>1.1000000000000001</v>
      </c>
      <c r="BG19" s="58">
        <v>6.1</v>
      </c>
      <c r="BH19" s="58">
        <f t="shared" si="46"/>
        <v>7.1999999999999993</v>
      </c>
      <c r="BI19" s="93">
        <v>1.2</v>
      </c>
      <c r="BJ19" s="58">
        <v>6.2</v>
      </c>
      <c r="BK19" s="155">
        <f t="shared" si="47"/>
        <v>7.4</v>
      </c>
      <c r="BL19" s="156">
        <v>1.3121813045315069</v>
      </c>
      <c r="BM19" s="156">
        <v>5.6284467728046987</v>
      </c>
      <c r="BN19" s="58">
        <f>BL19+BM19</f>
        <v>6.9406280773362052</v>
      </c>
      <c r="BO19" s="150">
        <v>1.4235541295117999</v>
      </c>
      <c r="BP19" s="150">
        <v>6.9584978731951557</v>
      </c>
      <c r="BQ19" s="150">
        <f>BO19+BP19</f>
        <v>8.3820520027069563</v>
      </c>
      <c r="BR19" s="150">
        <v>1.6044817637275699</v>
      </c>
      <c r="BS19" s="150">
        <v>7.76671020713977</v>
      </c>
      <c r="BT19" s="150">
        <f>BR19+BS19</f>
        <v>9.3711919708673399</v>
      </c>
      <c r="BU19" s="157">
        <v>1.7068227313959243</v>
      </c>
      <c r="BV19" s="150">
        <v>5.4215824526401999</v>
      </c>
      <c r="BW19" s="150">
        <f>BU19+BV19</f>
        <v>7.128405184036124</v>
      </c>
      <c r="BX19" s="157">
        <v>1.2319665047776804</v>
      </c>
      <c r="BY19" s="150">
        <v>4.5183331579501802</v>
      </c>
      <c r="BZ19" s="151">
        <f>BX19+BY19</f>
        <v>5.7502996627278602</v>
      </c>
      <c r="CA19" s="150">
        <v>2.3455669133337902</v>
      </c>
      <c r="CB19" s="150">
        <v>5.4387695447572604</v>
      </c>
      <c r="CC19" s="150">
        <f>CA19+CB19</f>
        <v>7.784336458091051</v>
      </c>
      <c r="CD19" s="157">
        <v>1.8833446649967418</v>
      </c>
      <c r="CE19" s="150">
        <v>8.9430672522663794</v>
      </c>
      <c r="CF19" s="151">
        <f>CD19+CE19</f>
        <v>10.826411917263121</v>
      </c>
      <c r="CG19" s="150">
        <v>2.4310755738112246</v>
      </c>
      <c r="CH19" s="150">
        <v>11.4833780409794</v>
      </c>
      <c r="CI19" s="150">
        <f>CG19+CH19</f>
        <v>13.914453614790624</v>
      </c>
      <c r="CJ19" s="157">
        <v>2.7571488205451602</v>
      </c>
      <c r="CK19" s="150">
        <v>11.6821689964129</v>
      </c>
      <c r="CL19" s="150">
        <v>14.4393178169581</v>
      </c>
      <c r="CM19" s="157">
        <v>3.6070983794077298</v>
      </c>
      <c r="CN19" s="150">
        <v>14.408484706242801</v>
      </c>
      <c r="CO19" s="151">
        <v>18.015583085650501</v>
      </c>
      <c r="CP19" s="150">
        <v>2.8066935852254802</v>
      </c>
      <c r="CQ19" s="150">
        <v>14.9213621756719</v>
      </c>
      <c r="CR19" s="150">
        <v>17.728055760897298</v>
      </c>
      <c r="CS19" s="157">
        <v>3.7549897136684698</v>
      </c>
      <c r="CT19" s="150">
        <v>17.076134225094101</v>
      </c>
      <c r="CU19" s="151">
        <v>20.831123938762499</v>
      </c>
      <c r="CV19" s="150">
        <v>2.4157005872543298</v>
      </c>
      <c r="CW19" s="150">
        <v>16.532624095737098</v>
      </c>
      <c r="CX19" s="150">
        <v>18.948324682991402</v>
      </c>
      <c r="CY19" s="157">
        <v>2.7164999817288602</v>
      </c>
      <c r="CZ19" s="150">
        <v>18.699017353726902</v>
      </c>
      <c r="DA19" s="150">
        <v>21.415517335455799</v>
      </c>
      <c r="DB19" s="157">
        <v>2.65732165266293</v>
      </c>
      <c r="DC19" s="150">
        <v>20.624986197315302</v>
      </c>
      <c r="DD19" s="151">
        <v>23.282307849978299</v>
      </c>
      <c r="DE19" s="150">
        <v>3.2142860053325202</v>
      </c>
      <c r="DF19" s="150">
        <v>21.8289231952654</v>
      </c>
      <c r="DG19" s="150">
        <v>25.0432092005979</v>
      </c>
      <c r="DH19" s="157">
        <v>2.93872561116308</v>
      </c>
      <c r="DI19" s="150">
        <v>20.186761325094</v>
      </c>
      <c r="DJ19" s="151">
        <v>23.125486936257101</v>
      </c>
      <c r="DK19" s="150">
        <v>6.9646882892211499</v>
      </c>
      <c r="DL19" s="150">
        <v>32.276402855573401</v>
      </c>
      <c r="DM19" s="150">
        <v>39.241091144794602</v>
      </c>
      <c r="DN19" s="157">
        <v>12.423545059657901</v>
      </c>
      <c r="DO19" s="150">
        <v>27.773219243808398</v>
      </c>
      <c r="DP19" s="150">
        <v>40.196764303466203</v>
      </c>
      <c r="DQ19" s="93">
        <v>21.4203181511777</v>
      </c>
      <c r="DR19" s="58">
        <v>26.500974008468798</v>
      </c>
      <c r="DS19" s="58">
        <v>47.921292159646597</v>
      </c>
      <c r="DT19" s="157">
        <v>25.2742321814533</v>
      </c>
      <c r="DU19" s="150">
        <v>23.6420324094031</v>
      </c>
      <c r="DV19" s="151">
        <v>48.9162645908564</v>
      </c>
      <c r="DW19" s="288">
        <v>11.2795109753263</v>
      </c>
      <c r="DX19" s="150">
        <v>30.1548224802658</v>
      </c>
      <c r="DY19" s="150">
        <v>41.434333455592103</v>
      </c>
      <c r="DZ19" s="157">
        <v>4.0284800357021204</v>
      </c>
      <c r="EA19" s="150">
        <v>31.408908360524102</v>
      </c>
      <c r="EB19" s="151">
        <v>35.437388396226197</v>
      </c>
      <c r="EC19" s="150">
        <v>4.05252262019388</v>
      </c>
      <c r="ED19" s="150">
        <v>28.734054037741199</v>
      </c>
      <c r="EE19" s="150">
        <v>32.7865766579351</v>
      </c>
      <c r="EF19" s="157">
        <v>2.8709719276086099</v>
      </c>
      <c r="EG19" s="150">
        <v>23.402399927818401</v>
      </c>
      <c r="EH19" s="150">
        <v>26.273371855427001</v>
      </c>
      <c r="EI19" s="328">
        <v>2.7144411757816398</v>
      </c>
      <c r="EJ19" s="327">
        <v>19.322144578263099</v>
      </c>
      <c r="EK19" s="329">
        <v>22.036585754044701</v>
      </c>
      <c r="EL19" s="368">
        <v>2.5428578104210602</v>
      </c>
      <c r="EM19" s="369">
        <v>15.139357678502501</v>
      </c>
      <c r="EN19" s="370">
        <v>17.6822154889236</v>
      </c>
      <c r="EO19" s="368">
        <v>2.5894936510584401</v>
      </c>
      <c r="EP19" s="369">
        <v>17.300451731159001</v>
      </c>
      <c r="EQ19" s="370">
        <v>19.889945382217501</v>
      </c>
      <c r="ER19" s="157">
        <v>2.7814397527855301</v>
      </c>
      <c r="ES19" s="150">
        <v>17.8108260898059</v>
      </c>
      <c r="ET19" s="151">
        <v>20.592265842591399</v>
      </c>
      <c r="EU19" s="150">
        <v>3.2538533888947301</v>
      </c>
      <c r="EV19" s="150">
        <v>18.443022185817199</v>
      </c>
      <c r="EW19" s="151">
        <v>21.696875574711999</v>
      </c>
      <c r="EX19" s="157">
        <v>3.0517144864359498</v>
      </c>
      <c r="EY19" s="150">
        <v>15.523749674785501</v>
      </c>
      <c r="EZ19" s="151">
        <v>18.5754641612215</v>
      </c>
      <c r="FA19" s="157">
        <v>2.79500072969492</v>
      </c>
      <c r="FB19" s="150">
        <v>16.777498644905702</v>
      </c>
      <c r="FC19" s="150">
        <v>19.5724993746006</v>
      </c>
      <c r="FD19" s="157">
        <v>2.9100219085139201</v>
      </c>
      <c r="FE19" s="150">
        <v>16.3020393119853</v>
      </c>
      <c r="FF19" s="151">
        <v>19.212061220499301</v>
      </c>
      <c r="FG19" s="157">
        <v>3.40054214594337</v>
      </c>
      <c r="FH19" s="150">
        <v>16.740451287936299</v>
      </c>
      <c r="FI19" s="151">
        <v>20.140993433879601</v>
      </c>
      <c r="FJ19" s="444">
        <v>2.7689172642300801</v>
      </c>
      <c r="FK19" s="445">
        <v>14.3662403133268</v>
      </c>
      <c r="FL19" s="446">
        <v>17.1351575775569</v>
      </c>
      <c r="FM19" s="444">
        <v>3.1792324371539702</v>
      </c>
      <c r="FN19" s="445">
        <v>16.502242058375</v>
      </c>
      <c r="FO19" s="446">
        <v>19.681474495528899</v>
      </c>
      <c r="FP19" s="157">
        <v>3.0371818266639501</v>
      </c>
      <c r="FQ19" s="150">
        <v>16.775383494427601</v>
      </c>
      <c r="FR19" s="151">
        <v>19.812565321091601</v>
      </c>
    </row>
    <row r="20" spans="1:174" ht="12.5">
      <c r="A20" s="413" t="str">
        <f>IF('1'!$A$1=1,B20,C20)</f>
        <v>United Arab Emirates</v>
      </c>
      <c r="B20" s="101" t="s">
        <v>41</v>
      </c>
      <c r="C20" s="316" t="s">
        <v>60</v>
      </c>
      <c r="D20" s="93">
        <v>21.877967672</v>
      </c>
      <c r="E20" s="58">
        <v>4.1348023070919604</v>
      </c>
      <c r="F20" s="154">
        <f t="shared" ref="F20" si="64">D20+E20</f>
        <v>26.01276997909196</v>
      </c>
      <c r="G20" s="93">
        <v>25.115798365</v>
      </c>
      <c r="H20" s="58">
        <v>4.5343896332833298</v>
      </c>
      <c r="I20" s="278">
        <f t="shared" ref="I20" si="65">G20+H20</f>
        <v>29.650187998283329</v>
      </c>
      <c r="J20" s="58">
        <v>21.534550713000002</v>
      </c>
      <c r="K20" s="58">
        <v>4.7056596287847796</v>
      </c>
      <c r="L20" s="154">
        <f t="shared" ref="L20" si="66">J20+K20</f>
        <v>26.240210341784781</v>
      </c>
      <c r="M20" s="93">
        <v>21.664656935</v>
      </c>
      <c r="N20" s="58">
        <v>4.8158910363705596</v>
      </c>
      <c r="O20" s="154">
        <f t="shared" ref="O20" si="67">M20+N20</f>
        <v>26.480547971370559</v>
      </c>
      <c r="P20" s="93">
        <v>20.685732692999999</v>
      </c>
      <c r="Q20" s="58">
        <v>4.4642973646939499</v>
      </c>
      <c r="R20" s="278">
        <f t="shared" ref="R20" si="68">P20+Q20</f>
        <v>25.150030057693947</v>
      </c>
      <c r="S20" s="58">
        <v>23.604364959000002</v>
      </c>
      <c r="T20" s="58">
        <v>4.6980570733491902</v>
      </c>
      <c r="U20" s="154">
        <f t="shared" ref="U20" si="69">S20+T20</f>
        <v>28.302422032349192</v>
      </c>
      <c r="V20" s="93">
        <v>26.433711725999999</v>
      </c>
      <c r="W20" s="58">
        <v>5.4142648938478004</v>
      </c>
      <c r="X20" s="154">
        <f t="shared" ref="X20" si="70">V20+W20</f>
        <v>31.847976619847799</v>
      </c>
      <c r="Y20" s="93">
        <v>29.044918491000001</v>
      </c>
      <c r="Z20" s="58">
        <v>5.7710519712547299</v>
      </c>
      <c r="AA20" s="278">
        <f t="shared" ref="AA20" si="71">Y20+Z20</f>
        <v>34.815970462254732</v>
      </c>
      <c r="AB20" s="58">
        <v>24.621644607</v>
      </c>
      <c r="AC20" s="58">
        <v>5.6014282526072998</v>
      </c>
      <c r="AD20" s="154">
        <f t="shared" ref="AD20" si="72">AB20+AC20</f>
        <v>30.223072859607299</v>
      </c>
      <c r="AE20" s="93">
        <v>27.095207979000001</v>
      </c>
      <c r="AF20" s="58">
        <v>5.8003614927983502</v>
      </c>
      <c r="AG20" s="154">
        <f t="shared" ref="AG20" si="73">AE20+AF20</f>
        <v>32.895569471798353</v>
      </c>
      <c r="AH20" s="93">
        <v>26.592566077000001</v>
      </c>
      <c r="AI20" s="58">
        <v>6.1165589017221</v>
      </c>
      <c r="AJ20" s="278">
        <f t="shared" ref="AJ20" si="74">AH20+AI20</f>
        <v>32.709124978722102</v>
      </c>
      <c r="AK20" s="58">
        <v>28.630449342999999</v>
      </c>
      <c r="AL20" s="58">
        <v>6.6769270063707298</v>
      </c>
      <c r="AM20" s="154">
        <f t="shared" ref="AM20" si="75">AK20+AL20</f>
        <v>35.307376349370728</v>
      </c>
      <c r="AN20" s="93">
        <v>21.884578062999999</v>
      </c>
      <c r="AO20" s="58">
        <v>5.8726090411068004</v>
      </c>
      <c r="AP20" s="154">
        <f t="shared" ref="AP20" si="76">AN20+AO20</f>
        <v>27.757187104106798</v>
      </c>
      <c r="AQ20" s="93">
        <v>16.502211112000001</v>
      </c>
      <c r="AR20" s="58">
        <v>6.1478771815120004</v>
      </c>
      <c r="AS20" s="154">
        <f t="shared" ref="AS20" si="77">AQ20+AR20</f>
        <v>22.650088293512002</v>
      </c>
      <c r="AT20" s="93">
        <v>18.884249781000001</v>
      </c>
      <c r="AU20" s="58">
        <v>5.7728773608233004</v>
      </c>
      <c r="AV20" s="278">
        <f t="shared" ref="AV20" si="78">AT20+AU20</f>
        <v>24.657127141823302</v>
      </c>
      <c r="AW20" s="58">
        <v>17.623715503</v>
      </c>
      <c r="AX20" s="58">
        <v>5.9339889527445697</v>
      </c>
      <c r="AY20" s="154">
        <f t="shared" ref="AY20" si="79">AW20+AX20</f>
        <v>23.55770445574457</v>
      </c>
      <c r="AZ20" s="281">
        <v>13.044344021000001</v>
      </c>
      <c r="BA20" s="154">
        <v>4.6278348018101996</v>
      </c>
      <c r="BB20" s="278">
        <f t="shared" ref="BB20" si="80">AZ20+BA20</f>
        <v>17.672178822810199</v>
      </c>
      <c r="BC20" s="154">
        <v>13.107882656999999</v>
      </c>
      <c r="BD20" s="154">
        <v>6.2989347750000002</v>
      </c>
      <c r="BE20" s="154">
        <f t="shared" ref="BE20" si="81">BC20+BD20</f>
        <v>19.406817432</v>
      </c>
      <c r="BF20" s="93">
        <v>14.2</v>
      </c>
      <c r="BG20" s="58">
        <v>6.5</v>
      </c>
      <c r="BH20" s="58">
        <f t="shared" ref="BH20" si="82">BF20+BG20</f>
        <v>20.7</v>
      </c>
      <c r="BI20" s="93">
        <v>16.600000000000001</v>
      </c>
      <c r="BJ20" s="58">
        <v>7.9</v>
      </c>
      <c r="BK20" s="155">
        <f t="shared" ref="BK20" si="83">BI20+BJ20</f>
        <v>24.5</v>
      </c>
      <c r="BL20" s="156">
        <v>12.862576939594867</v>
      </c>
      <c r="BM20" s="156">
        <v>6.9322693564532276</v>
      </c>
      <c r="BN20" s="58">
        <f>BL20+BM20</f>
        <v>19.794846296048092</v>
      </c>
      <c r="BO20" s="150">
        <v>15.276088169519555</v>
      </c>
      <c r="BP20" s="150">
        <v>7.7314047745070269</v>
      </c>
      <c r="BQ20" s="150">
        <f>BO20+BP20</f>
        <v>23.007492944026581</v>
      </c>
      <c r="BR20" s="150">
        <v>16.840453395149957</v>
      </c>
      <c r="BS20" s="150">
        <v>7.5431308311177299</v>
      </c>
      <c r="BT20" s="150">
        <f>BR20+BS20</f>
        <v>24.383584226267686</v>
      </c>
      <c r="BU20" s="157">
        <v>17.151465940873482</v>
      </c>
      <c r="BV20" s="150">
        <v>8.2199122702613501</v>
      </c>
      <c r="BW20" s="150">
        <f>BU20+BV20</f>
        <v>25.371378211134832</v>
      </c>
      <c r="BX20" s="157">
        <v>14.301591276467999</v>
      </c>
      <c r="BY20" s="150">
        <v>8.1401188738076495</v>
      </c>
      <c r="BZ20" s="151">
        <f>BX20+BY20</f>
        <v>22.441710150275647</v>
      </c>
      <c r="CA20" s="150">
        <v>17.090986580882316</v>
      </c>
      <c r="CB20" s="150">
        <v>7.3033270655680296</v>
      </c>
      <c r="CC20" s="150">
        <f>CA20+CB20</f>
        <v>24.394313646450346</v>
      </c>
      <c r="CD20" s="157">
        <v>19.567603630705527</v>
      </c>
      <c r="CE20" s="150">
        <v>12.852909921751101</v>
      </c>
      <c r="CF20" s="151">
        <f>CD20+CE20</f>
        <v>32.420513552456626</v>
      </c>
      <c r="CG20" s="150">
        <v>21.909921147390904</v>
      </c>
      <c r="CH20" s="150">
        <v>18.435413546680198</v>
      </c>
      <c r="CI20" s="150">
        <f>CG20+CH20</f>
        <v>40.345334694071099</v>
      </c>
      <c r="CJ20" s="157">
        <v>20.766316436135</v>
      </c>
      <c r="CK20" s="150">
        <v>18.567022093094799</v>
      </c>
      <c r="CL20" s="150">
        <v>39.3333385292297</v>
      </c>
      <c r="CM20" s="157">
        <v>22.379596677081999</v>
      </c>
      <c r="CN20" s="150">
        <v>21.8777691537395</v>
      </c>
      <c r="CO20" s="151">
        <v>44.257365830821399</v>
      </c>
      <c r="CP20" s="150">
        <v>24.862416509871998</v>
      </c>
      <c r="CQ20" s="150">
        <v>8.1853191984261109</v>
      </c>
      <c r="CR20" s="150">
        <v>33.047735708298099</v>
      </c>
      <c r="CS20" s="157">
        <v>27.0159729009467</v>
      </c>
      <c r="CT20" s="150">
        <v>9.1998208840670799</v>
      </c>
      <c r="CU20" s="151">
        <v>36.215793785013801</v>
      </c>
      <c r="CV20" s="150">
        <v>22.572624445775698</v>
      </c>
      <c r="CW20" s="150">
        <v>8.2649675414898205</v>
      </c>
      <c r="CX20" s="150">
        <v>30.837591987265501</v>
      </c>
      <c r="CY20" s="157">
        <v>24.4148604775149</v>
      </c>
      <c r="CZ20" s="150">
        <v>8.2046822813918698</v>
      </c>
      <c r="DA20" s="150">
        <v>32.619542758906803</v>
      </c>
      <c r="DB20" s="157">
        <v>25.969057458490699</v>
      </c>
      <c r="DC20" s="150">
        <v>8.5046209427310995</v>
      </c>
      <c r="DD20" s="151">
        <v>34.473678401221797</v>
      </c>
      <c r="DE20" s="150">
        <v>27.914819679450002</v>
      </c>
      <c r="DF20" s="150">
        <v>9.1462254576837108</v>
      </c>
      <c r="DG20" s="150">
        <v>37.061045137133704</v>
      </c>
      <c r="DH20" s="157">
        <v>25.644900435156501</v>
      </c>
      <c r="DI20" s="150">
        <v>8.7828331862086593</v>
      </c>
      <c r="DJ20" s="151">
        <v>34.427733621365199</v>
      </c>
      <c r="DK20" s="150">
        <v>26.933083335667199</v>
      </c>
      <c r="DL20" s="150">
        <v>7.1051890904044699</v>
      </c>
      <c r="DM20" s="150">
        <v>34.0382724260717</v>
      </c>
      <c r="DN20" s="157">
        <v>27.453780922361801</v>
      </c>
      <c r="DO20" s="150">
        <v>9.5221138845995004</v>
      </c>
      <c r="DP20" s="150">
        <v>36.9758948069613</v>
      </c>
      <c r="DQ20" s="93">
        <v>30.117259950996601</v>
      </c>
      <c r="DR20" s="58">
        <v>9.9414347829746994</v>
      </c>
      <c r="DS20" s="58">
        <v>40.058694733971301</v>
      </c>
      <c r="DT20" s="157">
        <v>28.426908222509098</v>
      </c>
      <c r="DU20" s="150">
        <v>9.4610572564311894</v>
      </c>
      <c r="DV20" s="151">
        <v>37.887965478940302</v>
      </c>
      <c r="DW20" s="150">
        <v>33.528560687613997</v>
      </c>
      <c r="DX20" s="150">
        <v>9.8783048121896702</v>
      </c>
      <c r="DY20" s="150">
        <v>43.406865499803601</v>
      </c>
      <c r="DZ20" s="157">
        <v>41.561777118613499</v>
      </c>
      <c r="EA20" s="150">
        <v>9.8701959381022899</v>
      </c>
      <c r="EB20" s="151">
        <v>51.431973056715798</v>
      </c>
      <c r="EC20" s="150">
        <v>46.8327209197343</v>
      </c>
      <c r="ED20" s="150">
        <v>11.009060586999601</v>
      </c>
      <c r="EE20" s="150">
        <v>57.841781506733902</v>
      </c>
      <c r="EF20" s="157">
        <v>18.2380824974794</v>
      </c>
      <c r="EG20" s="150">
        <v>4.7729502203809604</v>
      </c>
      <c r="EH20" s="150">
        <v>23.011032717860299</v>
      </c>
      <c r="EI20" s="328">
        <v>16.6731300612648</v>
      </c>
      <c r="EJ20" s="327">
        <v>4.9042398423631397</v>
      </c>
      <c r="EK20" s="329">
        <v>21.577369903628</v>
      </c>
      <c r="EL20" s="368">
        <v>14.286040385632299</v>
      </c>
      <c r="EM20" s="369">
        <v>4.4429953898901804</v>
      </c>
      <c r="EN20" s="370">
        <v>18.729035775522402</v>
      </c>
      <c r="EO20" s="368">
        <v>17.4141423730361</v>
      </c>
      <c r="EP20" s="369">
        <v>4.2941406464023304</v>
      </c>
      <c r="EQ20" s="370">
        <v>21.708283019438401</v>
      </c>
      <c r="ER20" s="157">
        <v>16.7152661652033</v>
      </c>
      <c r="ES20" s="150">
        <v>3.9095481952869999</v>
      </c>
      <c r="ET20" s="151">
        <v>20.624814360490301</v>
      </c>
      <c r="EU20" s="150">
        <v>19.119574460875501</v>
      </c>
      <c r="EV20" s="150">
        <v>3.8349667407630199</v>
      </c>
      <c r="EW20" s="151">
        <v>22.954541201638602</v>
      </c>
      <c r="EX20" s="157">
        <v>16.446978308134302</v>
      </c>
      <c r="EY20" s="150">
        <v>3.4907928020451502</v>
      </c>
      <c r="EZ20" s="151">
        <v>19.937771110179501</v>
      </c>
      <c r="FA20" s="157">
        <v>17.530389041762099</v>
      </c>
      <c r="FB20" s="150">
        <v>3.3650489561479202</v>
      </c>
      <c r="FC20" s="150">
        <v>20.895437997910001</v>
      </c>
      <c r="FD20" s="157">
        <v>18.034788257650298</v>
      </c>
      <c r="FE20" s="150">
        <v>3.3648083068811299</v>
      </c>
      <c r="FF20" s="151">
        <v>21.3995965645314</v>
      </c>
      <c r="FG20" s="157">
        <v>18.7373927454226</v>
      </c>
      <c r="FH20" s="150">
        <v>3.3138718536248399</v>
      </c>
      <c r="FI20" s="151">
        <v>22.0512645990474</v>
      </c>
      <c r="FJ20" s="444">
        <v>16.1173165032952</v>
      </c>
      <c r="FK20" s="445">
        <v>2.9855811243955199</v>
      </c>
      <c r="FL20" s="446">
        <v>19.102897627690702</v>
      </c>
      <c r="FM20" s="444">
        <v>16.8352489181975</v>
      </c>
      <c r="FN20" s="445">
        <v>3.18183164812437</v>
      </c>
      <c r="FO20" s="446">
        <v>20.017080566321901</v>
      </c>
      <c r="FP20" s="157">
        <v>16.518772984985301</v>
      </c>
      <c r="FQ20" s="150">
        <v>3.17126396098835</v>
      </c>
      <c r="FR20" s="151">
        <v>19.690036945973699</v>
      </c>
    </row>
    <row r="21" spans="1:174" ht="12.5">
      <c r="A21" s="413" t="str">
        <f>IF('1'!$A$1=1,B21,C21)</f>
        <v>Singapore</v>
      </c>
      <c r="B21" s="101" t="s">
        <v>42</v>
      </c>
      <c r="C21" s="315" t="s">
        <v>61</v>
      </c>
      <c r="D21" s="93">
        <v>13.993062512</v>
      </c>
      <c r="E21" s="58">
        <v>0.22169409346532001</v>
      </c>
      <c r="F21" s="154">
        <f t="shared" ref="F21" si="84">D21+E21</f>
        <v>14.21475660546532</v>
      </c>
      <c r="G21" s="93">
        <v>13.206375785000001</v>
      </c>
      <c r="H21" s="58">
        <v>0.348981076</v>
      </c>
      <c r="I21" s="278">
        <f t="shared" ref="I21" si="85">G21+H21</f>
        <v>13.555356861</v>
      </c>
      <c r="J21" s="58">
        <v>15.272982682</v>
      </c>
      <c r="K21" s="58">
        <v>0.19260207740044</v>
      </c>
      <c r="L21" s="154">
        <f t="shared" ref="L21" si="86">J21+K21</f>
        <v>15.465584759400441</v>
      </c>
      <c r="M21" s="93">
        <v>16.573470563000001</v>
      </c>
      <c r="N21" s="58">
        <v>0.33976814075931999</v>
      </c>
      <c r="O21" s="154">
        <f t="shared" ref="O21" si="87">M21+N21</f>
        <v>16.913238703759319</v>
      </c>
      <c r="P21" s="93">
        <v>18.366489272999999</v>
      </c>
      <c r="Q21" s="58">
        <v>0.24389182895292999</v>
      </c>
      <c r="R21" s="278">
        <f t="shared" ref="R21" si="88">P21+Q21</f>
        <v>18.610381101952928</v>
      </c>
      <c r="S21" s="58">
        <v>19.139220347999998</v>
      </c>
      <c r="T21" s="58">
        <v>0.28533739315460999</v>
      </c>
      <c r="U21" s="154">
        <f t="shared" ref="U21" si="89">S21+T21</f>
        <v>19.424557741154608</v>
      </c>
      <c r="V21" s="93">
        <v>21.540287678999999</v>
      </c>
      <c r="W21" s="58">
        <v>0.29616200999999998</v>
      </c>
      <c r="X21" s="154">
        <f t="shared" ref="X21" si="90">V21+W21</f>
        <v>21.836449688999998</v>
      </c>
      <c r="Y21" s="93">
        <v>22.244412882999999</v>
      </c>
      <c r="Z21" s="58">
        <v>0.32137271522700001</v>
      </c>
      <c r="AA21" s="278">
        <f t="shared" ref="AA21" si="91">Y21+Z21</f>
        <v>22.565785598226999</v>
      </c>
      <c r="AB21" s="58">
        <v>22.590452281000001</v>
      </c>
      <c r="AC21" s="58">
        <v>0.26668391863800001</v>
      </c>
      <c r="AD21" s="154">
        <f t="shared" ref="AD21" si="92">AB21+AC21</f>
        <v>22.857136199638003</v>
      </c>
      <c r="AE21" s="93">
        <v>22.773279169999999</v>
      </c>
      <c r="AF21" s="58">
        <v>0.29952073872660001</v>
      </c>
      <c r="AG21" s="154">
        <f t="shared" ref="AG21" si="93">AE21+AF21</f>
        <v>23.072799908726598</v>
      </c>
      <c r="AH21" s="93">
        <v>26.222499881000001</v>
      </c>
      <c r="AI21" s="58">
        <v>0.38586794869106</v>
      </c>
      <c r="AJ21" s="278">
        <f t="shared" ref="AJ21" si="94">AH21+AI21</f>
        <v>26.608367829691062</v>
      </c>
      <c r="AK21" s="58">
        <v>29.899803918</v>
      </c>
      <c r="AL21" s="58">
        <v>0.30037823619182002</v>
      </c>
      <c r="AM21" s="154">
        <f t="shared" ref="AM21" si="95">AK21+AL21</f>
        <v>30.200182154191818</v>
      </c>
      <c r="AN21" s="93">
        <v>25.111284168000001</v>
      </c>
      <c r="AO21" s="58">
        <v>0.24341563616351999</v>
      </c>
      <c r="AP21" s="154">
        <f t="shared" ref="AP21" si="96">AN21+AO21</f>
        <v>25.35469980416352</v>
      </c>
      <c r="AQ21" s="93">
        <v>20.410865899000001</v>
      </c>
      <c r="AR21" s="58">
        <v>0.2984990945455</v>
      </c>
      <c r="AS21" s="154">
        <f t="shared" ref="AS21" si="97">AQ21+AR21</f>
        <v>20.709364993545503</v>
      </c>
      <c r="AT21" s="93">
        <v>22.795001292999999</v>
      </c>
      <c r="AU21" s="58">
        <v>0.31597169886835003</v>
      </c>
      <c r="AV21" s="278">
        <f t="shared" ref="AV21" si="98">AT21+AU21</f>
        <v>23.110972991868348</v>
      </c>
      <c r="AW21" s="58">
        <v>25.462664978999999</v>
      </c>
      <c r="AX21" s="58">
        <v>0.26521467654636</v>
      </c>
      <c r="AY21" s="154">
        <f t="shared" ref="AY21" si="99">AW21+AX21</f>
        <v>25.72787965554636</v>
      </c>
      <c r="AZ21" s="281">
        <v>18.346740960000002</v>
      </c>
      <c r="BA21" s="154">
        <v>0.16955267480165001</v>
      </c>
      <c r="BB21" s="278">
        <f t="shared" ref="BB21" si="100">AZ21+BA21</f>
        <v>18.516293634801652</v>
      </c>
      <c r="BC21" s="154">
        <v>18.443780921999998</v>
      </c>
      <c r="BD21" s="154">
        <v>0.17331252999999999</v>
      </c>
      <c r="BE21" s="154">
        <f t="shared" ref="BE21" si="101">BC21+BD21</f>
        <v>18.617093451999999</v>
      </c>
      <c r="BF21" s="93">
        <v>18.100000000000001</v>
      </c>
      <c r="BG21" s="58">
        <v>0.2</v>
      </c>
      <c r="BH21" s="58">
        <f t="shared" ref="BH21" si="102">BF21+BG21</f>
        <v>18.3</v>
      </c>
      <c r="BI21" s="93">
        <v>19.2</v>
      </c>
      <c r="BJ21" s="58">
        <v>0.2</v>
      </c>
      <c r="BK21" s="155">
        <f t="shared" ref="BK21" si="103">BI21+BJ21</f>
        <v>19.399999999999999</v>
      </c>
      <c r="BL21" s="156">
        <v>18.141813431815766</v>
      </c>
      <c r="BM21" s="156">
        <v>0.2393780794667747</v>
      </c>
      <c r="BN21" s="58">
        <f t="shared" ref="BN21" si="104">BL21+BM21</f>
        <v>18.381191511282541</v>
      </c>
      <c r="BO21" s="150">
        <v>17.611698129055579</v>
      </c>
      <c r="BP21" s="150">
        <v>0.22770872881338219</v>
      </c>
      <c r="BQ21" s="150">
        <f t="shared" ref="BQ21" si="105">BO21+BP21</f>
        <v>17.839406857868962</v>
      </c>
      <c r="BR21" s="150">
        <v>17.479936501426192</v>
      </c>
      <c r="BS21" s="150">
        <v>0.25335003808699103</v>
      </c>
      <c r="BT21" s="150">
        <f t="shared" ref="BT21" si="106">BR21+BS21</f>
        <v>17.733286539513184</v>
      </c>
      <c r="BU21" s="157">
        <v>18.653553771439711</v>
      </c>
      <c r="BV21" s="150">
        <v>0.23717187032046499</v>
      </c>
      <c r="BW21" s="150">
        <f t="shared" ref="BW21" si="107">BU21+BV21</f>
        <v>18.890725641760177</v>
      </c>
      <c r="BX21" s="157">
        <v>18.052038685520301</v>
      </c>
      <c r="BY21" s="150">
        <v>0.26868287333348501</v>
      </c>
      <c r="BZ21" s="151">
        <f t="shared" ref="BZ21" si="108">BX21+BY21</f>
        <v>18.320721558853787</v>
      </c>
      <c r="CA21" s="150">
        <v>25.553251558578687</v>
      </c>
      <c r="CB21" s="150">
        <v>0.25964788021150098</v>
      </c>
      <c r="CC21" s="150">
        <f t="shared" ref="CC21" si="109">CA21+CB21</f>
        <v>25.812899438790186</v>
      </c>
      <c r="CD21" s="157">
        <v>28.557726101889742</v>
      </c>
      <c r="CE21" s="150">
        <v>0.21471256739190001</v>
      </c>
      <c r="CF21" s="151">
        <f t="shared" ref="CF21" si="110">CD21+CE21</f>
        <v>28.772438669281641</v>
      </c>
      <c r="CG21" s="150">
        <v>30.968965748008447</v>
      </c>
      <c r="CH21" s="150">
        <v>0.18706629371886699</v>
      </c>
      <c r="CI21" s="150">
        <f t="shared" ref="CI21" si="111">CG21+CH21</f>
        <v>31.156032041727315</v>
      </c>
      <c r="CJ21" s="157">
        <v>32.535694207916698</v>
      </c>
      <c r="CK21" s="150">
        <v>0.178359853356899</v>
      </c>
      <c r="CL21" s="150">
        <v>32.7140540612736</v>
      </c>
      <c r="CM21" s="157">
        <v>34.7492780169677</v>
      </c>
      <c r="CN21" s="150">
        <v>0.20157782170776201</v>
      </c>
      <c r="CO21" s="151">
        <v>34.950855838675402</v>
      </c>
      <c r="CP21" s="150">
        <v>31.780720664579899</v>
      </c>
      <c r="CQ21" s="150">
        <v>0.27138811313741601</v>
      </c>
      <c r="CR21" s="150">
        <v>32.052108777717301</v>
      </c>
      <c r="CS21" s="157">
        <v>29.137232021904399</v>
      </c>
      <c r="CT21" s="150">
        <v>0.31943710773246697</v>
      </c>
      <c r="CU21" s="151">
        <v>29.4566691296369</v>
      </c>
      <c r="CV21" s="150">
        <v>27.9499784445138</v>
      </c>
      <c r="CW21" s="150">
        <v>0.32658803427094202</v>
      </c>
      <c r="CX21" s="150">
        <v>28.276566478784801</v>
      </c>
      <c r="CY21" s="157">
        <v>29.724580631791301</v>
      </c>
      <c r="CZ21" s="150">
        <v>0.29381737008464698</v>
      </c>
      <c r="DA21" s="150">
        <v>30.018398001876001</v>
      </c>
      <c r="DB21" s="157">
        <v>30.076082918512601</v>
      </c>
      <c r="DC21" s="150">
        <v>0.31634760243155302</v>
      </c>
      <c r="DD21" s="151">
        <v>30.392430520944099</v>
      </c>
      <c r="DE21" s="150">
        <v>31.2535580049692</v>
      </c>
      <c r="DF21" s="150">
        <v>0.35205812061231401</v>
      </c>
      <c r="DG21" s="150">
        <v>31.605616125581498</v>
      </c>
      <c r="DH21" s="157">
        <v>32.244355318268603</v>
      </c>
      <c r="DI21" s="150">
        <v>0.26528366814793403</v>
      </c>
      <c r="DJ21" s="151">
        <v>32.509638986416597</v>
      </c>
      <c r="DK21" s="150">
        <v>29.999244951245899</v>
      </c>
      <c r="DL21" s="150">
        <v>0.25369485969794298</v>
      </c>
      <c r="DM21" s="150">
        <v>30.2529398109439</v>
      </c>
      <c r="DN21" s="157">
        <v>34.084213928993698</v>
      </c>
      <c r="DO21" s="150">
        <v>0.178695450757554</v>
      </c>
      <c r="DP21" s="150">
        <v>34.262909379751299</v>
      </c>
      <c r="DQ21" s="93">
        <v>34.284205659583499</v>
      </c>
      <c r="DR21" s="58">
        <v>0.20140598839347401</v>
      </c>
      <c r="DS21" s="58">
        <v>34.485611647977002</v>
      </c>
      <c r="DT21" s="157">
        <v>33.367073189682699</v>
      </c>
      <c r="DU21" s="150">
        <v>0.193750089518196</v>
      </c>
      <c r="DV21" s="151">
        <v>33.560823279200903</v>
      </c>
      <c r="DW21" s="150">
        <v>36.980877567686498</v>
      </c>
      <c r="DX21" s="150">
        <v>0.16929726890834401</v>
      </c>
      <c r="DY21" s="150">
        <v>37.1501748365948</v>
      </c>
      <c r="DZ21" s="157">
        <v>38.030220308625303</v>
      </c>
      <c r="EA21" s="150">
        <v>0.172913952253616</v>
      </c>
      <c r="EB21" s="151">
        <v>38.203134260878997</v>
      </c>
      <c r="EC21" s="150">
        <v>38.540441427930098</v>
      </c>
      <c r="ED21" s="150">
        <v>0.16448564237522001</v>
      </c>
      <c r="EE21" s="150">
        <v>38.704927070305303</v>
      </c>
      <c r="EF21" s="157">
        <v>19.186296139546101</v>
      </c>
      <c r="EG21" s="150">
        <v>0.14746884481523501</v>
      </c>
      <c r="EH21" s="150">
        <v>19.333764984361299</v>
      </c>
      <c r="EI21" s="328">
        <v>19.456662643415498</v>
      </c>
      <c r="EJ21" s="327">
        <v>0.22063699865460201</v>
      </c>
      <c r="EK21" s="329">
        <v>19.6772996420701</v>
      </c>
      <c r="EL21" s="368">
        <v>20.3678272174357</v>
      </c>
      <c r="EM21" s="369">
        <v>0.11841886818470899</v>
      </c>
      <c r="EN21" s="370">
        <v>20.486246085620401</v>
      </c>
      <c r="EO21" s="368">
        <v>21.581489008396598</v>
      </c>
      <c r="EP21" s="369">
        <v>0.105296604008906</v>
      </c>
      <c r="EQ21" s="370">
        <v>21.686785612405501</v>
      </c>
      <c r="ER21" s="157">
        <v>25.3023092648986</v>
      </c>
      <c r="ES21" s="150">
        <v>0.114444353839793</v>
      </c>
      <c r="ET21" s="151">
        <v>25.416753618738401</v>
      </c>
      <c r="EU21" s="150">
        <v>25.011054125811501</v>
      </c>
      <c r="EV21" s="150">
        <v>0.120588948560355</v>
      </c>
      <c r="EW21" s="151">
        <v>25.131643074371802</v>
      </c>
      <c r="EX21" s="157">
        <v>21.754188605065199</v>
      </c>
      <c r="EY21" s="150">
        <v>0.116921453450386</v>
      </c>
      <c r="EZ21" s="151">
        <v>21.871110058515601</v>
      </c>
      <c r="FA21" s="157">
        <v>21.275770614506399</v>
      </c>
      <c r="FB21" s="150">
        <v>8.5835093161205703E-2</v>
      </c>
      <c r="FC21" s="150">
        <v>21.3616057076676</v>
      </c>
      <c r="FD21" s="157">
        <v>20.334985478233801</v>
      </c>
      <c r="FE21" s="150">
        <v>9.0597187411005101E-2</v>
      </c>
      <c r="FF21" s="151">
        <v>20.4255826656448</v>
      </c>
      <c r="FG21" s="157">
        <v>21.328153147639298</v>
      </c>
      <c r="FH21" s="150">
        <v>0.12641903061908399</v>
      </c>
      <c r="FI21" s="151">
        <v>21.454572178258399</v>
      </c>
      <c r="FJ21" s="444">
        <v>19.3265655310949</v>
      </c>
      <c r="FK21" s="445">
        <v>0.108619176834038</v>
      </c>
      <c r="FL21" s="446">
        <v>19.435184707929</v>
      </c>
      <c r="FM21" s="444">
        <v>20.333484745182101</v>
      </c>
      <c r="FN21" s="445">
        <v>9.4687412666923695E-2</v>
      </c>
      <c r="FO21" s="446">
        <v>20.428172157849101</v>
      </c>
      <c r="FP21" s="157">
        <v>19.422028910321899</v>
      </c>
      <c r="FQ21" s="150">
        <v>0.108178197543637</v>
      </c>
      <c r="FR21" s="151">
        <v>19.5302071078655</v>
      </c>
    </row>
    <row r="22" spans="1:174" ht="12.5">
      <c r="A22" s="413" t="str">
        <f>IF('1'!$A$1=1,B22,C22)</f>
        <v>Lithuania</v>
      </c>
      <c r="B22" s="315" t="s">
        <v>160</v>
      </c>
      <c r="C22" s="104" t="s">
        <v>161</v>
      </c>
      <c r="D22" s="93">
        <v>1.0272592245716601</v>
      </c>
      <c r="E22" s="58"/>
      <c r="F22" s="154">
        <v>1.0272592245716601</v>
      </c>
      <c r="G22" s="93">
        <v>1.3782827903486401</v>
      </c>
      <c r="H22" s="58"/>
      <c r="I22" s="278">
        <v>1.3782827903486401</v>
      </c>
      <c r="J22" s="58">
        <v>1.1240141915858499</v>
      </c>
      <c r="K22" s="58"/>
      <c r="L22" s="154">
        <v>1.1240141915858499</v>
      </c>
      <c r="M22" s="93">
        <v>0.776698280552233</v>
      </c>
      <c r="N22" s="58"/>
      <c r="O22" s="154">
        <v>0.776698280552233</v>
      </c>
      <c r="P22" s="93">
        <v>0.73951186115574397</v>
      </c>
      <c r="Q22" s="58"/>
      <c r="R22" s="278">
        <v>0.73951186115574397</v>
      </c>
      <c r="S22" s="58">
        <v>1.1572269972382601</v>
      </c>
      <c r="T22" s="58"/>
      <c r="U22" s="154">
        <v>1.1572269972382601</v>
      </c>
      <c r="V22" s="93">
        <v>0.95560182785848802</v>
      </c>
      <c r="W22" s="58"/>
      <c r="X22" s="154">
        <v>0.95560182785848802</v>
      </c>
      <c r="Y22" s="93">
        <v>0.84359130694513695</v>
      </c>
      <c r="Z22" s="58"/>
      <c r="AA22" s="278">
        <v>0.84359130694513695</v>
      </c>
      <c r="AB22" s="58">
        <v>1.02302253312224</v>
      </c>
      <c r="AC22" s="58"/>
      <c r="AD22" s="154">
        <v>1.02302253312224</v>
      </c>
      <c r="AE22" s="93">
        <v>1.2938418689839299</v>
      </c>
      <c r="AF22" s="58"/>
      <c r="AG22" s="154">
        <v>1.2938418689839299</v>
      </c>
      <c r="AH22" s="93">
        <v>0.95595902806917898</v>
      </c>
      <c r="AI22" s="58"/>
      <c r="AJ22" s="278">
        <v>0.95595902806917898</v>
      </c>
      <c r="AK22" s="58">
        <v>0.75512767197095798</v>
      </c>
      <c r="AL22" s="58"/>
      <c r="AM22" s="154">
        <v>0.75512767197095798</v>
      </c>
      <c r="AN22" s="93">
        <v>0.62235823895784803</v>
      </c>
      <c r="AO22" s="58"/>
      <c r="AP22" s="154">
        <v>0.62235823895784803</v>
      </c>
      <c r="AQ22" s="93">
        <v>1.0561481102724399</v>
      </c>
      <c r="AR22" s="58"/>
      <c r="AS22" s="154">
        <v>1.0561481102724399</v>
      </c>
      <c r="AT22" s="93">
        <v>0.64775471154361997</v>
      </c>
      <c r="AU22" s="58"/>
      <c r="AV22" s="278">
        <v>0.64775471154361997</v>
      </c>
      <c r="AW22" s="58">
        <v>0.65660989730804997</v>
      </c>
      <c r="AX22" s="58"/>
      <c r="AY22" s="154">
        <v>0.65660989730804997</v>
      </c>
      <c r="AZ22" s="281">
        <v>0.47223148631297102</v>
      </c>
      <c r="BA22" s="154"/>
      <c r="BB22" s="383">
        <v>0.47223148631297102</v>
      </c>
      <c r="BC22" s="154">
        <v>0.63528922116475495</v>
      </c>
      <c r="BD22" s="154"/>
      <c r="BE22" s="384">
        <v>0.63528922116475495</v>
      </c>
      <c r="BF22" s="93">
        <v>0.46135089466109902</v>
      </c>
      <c r="BG22" s="58"/>
      <c r="BH22" s="58">
        <v>0.46135089466109902</v>
      </c>
      <c r="BI22" s="93">
        <v>0.44844962790584703</v>
      </c>
      <c r="BJ22" s="58"/>
      <c r="BK22" s="155">
        <v>0.44844962790584703</v>
      </c>
      <c r="BL22" s="156">
        <v>0.95699480348343702</v>
      </c>
      <c r="BM22" s="156"/>
      <c r="BN22" s="58">
        <v>0.95699480348343702</v>
      </c>
      <c r="BO22" s="150">
        <v>1.36619000697163</v>
      </c>
      <c r="BP22" s="150"/>
      <c r="BQ22" s="150">
        <v>1.36619000697163</v>
      </c>
      <c r="BR22" s="150">
        <v>1.6274602677105701</v>
      </c>
      <c r="BS22" s="150"/>
      <c r="BT22" s="150">
        <v>1.6274602677105701</v>
      </c>
      <c r="BU22" s="157">
        <v>2.1117165600378001</v>
      </c>
      <c r="BV22" s="150"/>
      <c r="BW22" s="150">
        <v>2.1117165600378001</v>
      </c>
      <c r="BX22" s="157">
        <v>1.80962086470318</v>
      </c>
      <c r="BY22" s="150"/>
      <c r="BZ22" s="151">
        <v>1.80962086470318</v>
      </c>
      <c r="CA22" s="150">
        <v>2.83952825153473</v>
      </c>
      <c r="CB22" s="150"/>
      <c r="CC22" s="150">
        <v>2.83952825153473</v>
      </c>
      <c r="CD22" s="157">
        <v>3.13865745294224</v>
      </c>
      <c r="CE22" s="150"/>
      <c r="CF22" s="151">
        <v>3.13865745294224</v>
      </c>
      <c r="CG22" s="150">
        <v>5.05298571668476</v>
      </c>
      <c r="CH22" s="150"/>
      <c r="CI22" s="150">
        <v>5.05298571668476</v>
      </c>
      <c r="CJ22" s="157">
        <v>4.8568362533674696</v>
      </c>
      <c r="CK22" s="150"/>
      <c r="CL22" s="150">
        <v>4.8568362533674696</v>
      </c>
      <c r="CM22" s="157">
        <v>6.0444975375689003</v>
      </c>
      <c r="CN22" s="150"/>
      <c r="CO22" s="151">
        <v>6.0444975375689003</v>
      </c>
      <c r="CP22" s="150">
        <v>7.3515063120498301</v>
      </c>
      <c r="CQ22" s="150"/>
      <c r="CR22" s="150">
        <v>7.3515063120498301</v>
      </c>
      <c r="CS22" s="157">
        <v>8.5143758110446406</v>
      </c>
      <c r="CT22" s="150"/>
      <c r="CU22" s="151">
        <v>8.5143758110446406</v>
      </c>
      <c r="CV22" s="150">
        <v>7.7997380206964602</v>
      </c>
      <c r="CW22" s="150">
        <v>3.31970617086836</v>
      </c>
      <c r="CX22" s="150">
        <v>11.119444191564799</v>
      </c>
      <c r="CY22" s="157">
        <v>8.7328656446435193</v>
      </c>
      <c r="CZ22" s="150">
        <v>4.2840974138723604</v>
      </c>
      <c r="DA22" s="150">
        <v>13.0169630585159</v>
      </c>
      <c r="DB22" s="157">
        <v>11.111397608589201</v>
      </c>
      <c r="DC22" s="150">
        <v>4.8513499080597704</v>
      </c>
      <c r="DD22" s="151">
        <v>15.962747516648999</v>
      </c>
      <c r="DE22" s="150">
        <v>10.423564407077899</v>
      </c>
      <c r="DF22" s="150">
        <v>4.6823220738310498</v>
      </c>
      <c r="DG22" s="150">
        <v>15.105886480909</v>
      </c>
      <c r="DH22" s="157">
        <v>9.5842126101674694</v>
      </c>
      <c r="DI22" s="150">
        <v>3.6311318824335301</v>
      </c>
      <c r="DJ22" s="151">
        <v>13.215344492601</v>
      </c>
      <c r="DK22" s="150">
        <v>9.4673510365462406</v>
      </c>
      <c r="DL22" s="150">
        <v>3.47501132813463</v>
      </c>
      <c r="DM22" s="150">
        <v>12.9423623646809</v>
      </c>
      <c r="DN22" s="157">
        <v>8.7013739455062193</v>
      </c>
      <c r="DO22" s="150">
        <v>4.1627503674594397</v>
      </c>
      <c r="DP22" s="150">
        <v>12.8641243129657</v>
      </c>
      <c r="DQ22" s="321">
        <v>10.128454715599499</v>
      </c>
      <c r="DR22" s="233">
        <v>3.97742009647693</v>
      </c>
      <c r="DS22" s="233">
        <v>14.105874812076401</v>
      </c>
      <c r="DT22" s="157">
        <v>9.0262238171354703</v>
      </c>
      <c r="DU22" s="150">
        <v>2.9780403788741401</v>
      </c>
      <c r="DV22" s="151">
        <v>12.004264196009601</v>
      </c>
      <c r="DW22" s="150">
        <v>13.4533160006381</v>
      </c>
      <c r="DX22" s="150">
        <v>3.68226676674827</v>
      </c>
      <c r="DY22" s="150">
        <v>17.135582767386399</v>
      </c>
      <c r="DZ22" s="157">
        <v>14.3243903654761</v>
      </c>
      <c r="EA22" s="150">
        <v>10.9854731692181</v>
      </c>
      <c r="EB22" s="151">
        <v>25.309863534694198</v>
      </c>
      <c r="EC22" s="150">
        <v>16.4288916276024</v>
      </c>
      <c r="ED22" s="150">
        <v>13.202296733540299</v>
      </c>
      <c r="EE22" s="150">
        <v>29.631188361142598</v>
      </c>
      <c r="EF22" s="157">
        <v>10.6561797431104</v>
      </c>
      <c r="EG22" s="150">
        <v>8.5825921041367792</v>
      </c>
      <c r="EH22" s="150">
        <v>19.238771847247101</v>
      </c>
      <c r="EI22" s="385">
        <v>42.516458130158398</v>
      </c>
      <c r="EJ22" s="386">
        <v>6.7698735011786697</v>
      </c>
      <c r="EK22" s="387">
        <v>49.286331631337099</v>
      </c>
      <c r="EL22" s="157">
        <v>37.198619497742698</v>
      </c>
      <c r="EM22" s="150">
        <v>5.7682045859599604</v>
      </c>
      <c r="EN22" s="151">
        <v>42.966824083702598</v>
      </c>
      <c r="EO22" s="157">
        <v>63.777766514271804</v>
      </c>
      <c r="EP22" s="150">
        <v>3.7300717100529699</v>
      </c>
      <c r="EQ22" s="151">
        <v>67.507838224324701</v>
      </c>
      <c r="ER22" s="157">
        <v>65.228122425220207</v>
      </c>
      <c r="ES22" s="150">
        <v>5.4118711297367703</v>
      </c>
      <c r="ET22" s="151">
        <v>70.639993554956902</v>
      </c>
      <c r="EU22" s="150">
        <v>62.719517290615897</v>
      </c>
      <c r="EV22" s="150">
        <v>6.4391483275778301</v>
      </c>
      <c r="EW22" s="151">
        <v>69.158665618193695</v>
      </c>
      <c r="EX22" s="157">
        <v>21.6990040550101</v>
      </c>
      <c r="EY22" s="150">
        <v>5.9681074702232397</v>
      </c>
      <c r="EZ22" s="151">
        <v>27.667111525233299</v>
      </c>
      <c r="FA22" s="157">
        <v>6.2919000498265003</v>
      </c>
      <c r="FB22" s="150">
        <v>7.4160757898571097</v>
      </c>
      <c r="FC22" s="150">
        <v>13.7079758396836</v>
      </c>
      <c r="FD22" s="157">
        <v>6.2906983258450397</v>
      </c>
      <c r="FE22" s="150">
        <v>8.4684846952570396</v>
      </c>
      <c r="FF22" s="151">
        <v>14.7591830211021</v>
      </c>
      <c r="FG22" s="157">
        <v>6.1647739854160202</v>
      </c>
      <c r="FH22" s="150">
        <v>9.4256190948449401</v>
      </c>
      <c r="FI22" s="151">
        <v>15.590393080261</v>
      </c>
      <c r="FJ22" s="444">
        <v>5.2542495177458699</v>
      </c>
      <c r="FK22" s="445">
        <v>8.9204427999091909</v>
      </c>
      <c r="FL22" s="446">
        <v>14.174692317655101</v>
      </c>
      <c r="FM22" s="444">
        <v>6.4076905850325403</v>
      </c>
      <c r="FN22" s="445">
        <v>11.228612283531101</v>
      </c>
      <c r="FO22" s="446">
        <v>17.6363028685637</v>
      </c>
      <c r="FP22" s="157">
        <v>6.8090580142453501</v>
      </c>
      <c r="FQ22" s="150">
        <v>12.276611980899901</v>
      </c>
      <c r="FR22" s="151">
        <v>19.085669995145199</v>
      </c>
    </row>
    <row r="23" spans="1:174" ht="12.5">
      <c r="A23" s="413" t="str">
        <f>IF('1'!$A$1=1,B23,C23)</f>
        <v>Canada</v>
      </c>
      <c r="B23" s="101" t="s">
        <v>28</v>
      </c>
      <c r="C23" s="315" t="s">
        <v>30</v>
      </c>
      <c r="D23" s="93">
        <v>9.2865196989999994</v>
      </c>
      <c r="E23" s="58">
        <v>13.22762253604588</v>
      </c>
      <c r="F23" s="154">
        <f t="shared" ref="F23" si="112">D23+E23</f>
        <v>22.514142235045881</v>
      </c>
      <c r="G23" s="93">
        <v>15.061309826</v>
      </c>
      <c r="H23" s="58">
        <v>14.744579336818809</v>
      </c>
      <c r="I23" s="278">
        <f t="shared" ref="I23" si="113">G23+H23</f>
        <v>29.805889162818808</v>
      </c>
      <c r="J23" s="58">
        <v>13.622706134</v>
      </c>
      <c r="K23" s="58">
        <v>15.70846682391824</v>
      </c>
      <c r="L23" s="154">
        <f t="shared" ref="L23" si="114">J23+K23</f>
        <v>29.331172957918241</v>
      </c>
      <c r="M23" s="93">
        <v>17.034933624000001</v>
      </c>
      <c r="N23" s="58">
        <v>14.95011954827158</v>
      </c>
      <c r="O23" s="154">
        <f t="shared" ref="O23" si="115">M23+N23</f>
        <v>31.985053172271581</v>
      </c>
      <c r="P23" s="93">
        <v>18.069633264</v>
      </c>
      <c r="Q23" s="58">
        <v>13.26223780981867</v>
      </c>
      <c r="R23" s="278">
        <f t="shared" ref="R23" si="116">P23+Q23</f>
        <v>31.331871073818668</v>
      </c>
      <c r="S23" s="58">
        <v>17.750764290999999</v>
      </c>
      <c r="T23" s="58">
        <v>13.915011103767981</v>
      </c>
      <c r="U23" s="154">
        <f t="shared" ref="U23" si="117">S23+T23</f>
        <v>31.66577539476798</v>
      </c>
      <c r="V23" s="93">
        <v>20.826514032999999</v>
      </c>
      <c r="W23" s="58">
        <v>15.865471263530999</v>
      </c>
      <c r="X23" s="154">
        <f t="shared" ref="X23" si="118">V23+W23</f>
        <v>36.691985296531001</v>
      </c>
      <c r="Y23" s="93">
        <v>17.938840876</v>
      </c>
      <c r="Z23" s="58">
        <v>10.1613658457873</v>
      </c>
      <c r="AA23" s="278">
        <f t="shared" ref="AA23" si="119">Y23+Z23</f>
        <v>28.100206721787302</v>
      </c>
      <c r="AB23" s="58">
        <v>16.116796171000001</v>
      </c>
      <c r="AC23" s="58">
        <v>8.7280936801201996</v>
      </c>
      <c r="AD23" s="154">
        <f t="shared" ref="AD23" si="120">AB23+AC23</f>
        <v>24.8448898511202</v>
      </c>
      <c r="AE23" s="93">
        <v>18.00896457</v>
      </c>
      <c r="AF23" s="58">
        <v>11.058733517922549</v>
      </c>
      <c r="AG23" s="154">
        <f t="shared" ref="AG23" si="121">AE23+AF23</f>
        <v>29.067698087922551</v>
      </c>
      <c r="AH23" s="93">
        <v>19.456989509</v>
      </c>
      <c r="AI23" s="58">
        <v>11.7434477296979</v>
      </c>
      <c r="AJ23" s="278">
        <f t="shared" ref="AJ23" si="122">AH23+AI23</f>
        <v>31.200437238697901</v>
      </c>
      <c r="AK23" s="58">
        <v>19.437302624000001</v>
      </c>
      <c r="AL23" s="58">
        <v>11.0869483784781</v>
      </c>
      <c r="AM23" s="154">
        <f t="shared" ref="AM23" si="123">AK23+AL23</f>
        <v>30.524251002478103</v>
      </c>
      <c r="AN23" s="93">
        <v>13.564992771</v>
      </c>
      <c r="AO23" s="58">
        <v>8.8987352881567201</v>
      </c>
      <c r="AP23" s="154">
        <f t="shared" ref="AP23" si="124">AN23+AO23</f>
        <v>22.463728059156722</v>
      </c>
      <c r="AQ23" s="93">
        <v>13.332758604</v>
      </c>
      <c r="AR23" s="58">
        <v>9.1840187606019992</v>
      </c>
      <c r="AS23" s="154">
        <f t="shared" ref="AS23" si="125">AQ23+AR23</f>
        <v>22.516777364602</v>
      </c>
      <c r="AT23" s="93">
        <v>14.398150617000001</v>
      </c>
      <c r="AU23" s="58">
        <v>8.8647876650752</v>
      </c>
      <c r="AV23" s="278">
        <f t="shared" ref="AV23" si="126">AT23+AU23</f>
        <v>23.262938282075201</v>
      </c>
      <c r="AW23" s="58">
        <v>14.724756752999999</v>
      </c>
      <c r="AX23" s="58">
        <v>9.2713978028704993</v>
      </c>
      <c r="AY23" s="154">
        <f t="shared" ref="AY23" si="127">AW23+AX23</f>
        <v>23.996154555870497</v>
      </c>
      <c r="AZ23" s="281">
        <v>12.655872549</v>
      </c>
      <c r="BA23" s="154">
        <v>10.112665618438051</v>
      </c>
      <c r="BB23" s="278">
        <f t="shared" ref="BB23" si="128">AZ23+BA23</f>
        <v>22.768538167438052</v>
      </c>
      <c r="BC23" s="154">
        <v>13.991805726999999</v>
      </c>
      <c r="BD23" s="154">
        <v>12.714927124000001</v>
      </c>
      <c r="BE23" s="154">
        <f t="shared" ref="BE23" si="129">BC23+BD23</f>
        <v>26.706732850999998</v>
      </c>
      <c r="BF23" s="93">
        <v>14.4</v>
      </c>
      <c r="BG23" s="58">
        <v>11.4</v>
      </c>
      <c r="BH23" s="58">
        <f t="shared" ref="BH23" si="130">BF23+BG23</f>
        <v>25.8</v>
      </c>
      <c r="BI23" s="93">
        <v>11.7</v>
      </c>
      <c r="BJ23" s="58">
        <v>9.8000000000000007</v>
      </c>
      <c r="BK23" s="155">
        <f t="shared" ref="BK23" si="131">BI23+BJ23</f>
        <v>21.5</v>
      </c>
      <c r="BL23" s="156">
        <v>9.5834101536490373</v>
      </c>
      <c r="BM23" s="156">
        <v>6.2347306954514803</v>
      </c>
      <c r="BN23" s="58">
        <f>BL23+BM23</f>
        <v>15.818140849100518</v>
      </c>
      <c r="BO23" s="150">
        <v>10.151615122691595</v>
      </c>
      <c r="BP23" s="150">
        <v>7.5683317548557634</v>
      </c>
      <c r="BQ23" s="150">
        <f>BO23+BP23</f>
        <v>17.719946877547358</v>
      </c>
      <c r="BR23" s="150">
        <v>10.838322329278917</v>
      </c>
      <c r="BS23" s="150">
        <v>7.45082953442905</v>
      </c>
      <c r="BT23" s="150">
        <f>BR23+BS23</f>
        <v>18.289151863707968</v>
      </c>
      <c r="BU23" s="157">
        <v>12.231773066200661</v>
      </c>
      <c r="BV23" s="150">
        <v>8.4604880084927991</v>
      </c>
      <c r="BW23" s="150">
        <f>BU23+BV23</f>
        <v>20.692261074693462</v>
      </c>
      <c r="BX23" s="157">
        <v>10.401564357508432</v>
      </c>
      <c r="BY23" s="150">
        <v>7.1250694334273499</v>
      </c>
      <c r="BZ23" s="151">
        <f>BX23+BY23</f>
        <v>17.526633790935783</v>
      </c>
      <c r="CA23" s="150">
        <v>11.121488879551752</v>
      </c>
      <c r="CB23" s="150">
        <v>7.5132391259630902</v>
      </c>
      <c r="CC23" s="150">
        <f>CA23+CB23</f>
        <v>18.634728005514841</v>
      </c>
      <c r="CD23" s="157">
        <v>11.230601155088088</v>
      </c>
      <c r="CE23" s="150">
        <v>8.4427558098012891</v>
      </c>
      <c r="CF23" s="151">
        <f>CD23+CE23</f>
        <v>19.673356964889379</v>
      </c>
      <c r="CG23" s="150">
        <v>13.562658703836831</v>
      </c>
      <c r="CH23" s="150">
        <v>8.5217539604870396</v>
      </c>
      <c r="CI23" s="150">
        <f>CG23+CH23</f>
        <v>22.084412664323871</v>
      </c>
      <c r="CJ23" s="157">
        <v>12.675706577208301</v>
      </c>
      <c r="CK23" s="150">
        <v>7.8703271909125601</v>
      </c>
      <c r="CL23" s="150">
        <v>20.5460337681209</v>
      </c>
      <c r="CM23" s="157">
        <v>13.8292024410776</v>
      </c>
      <c r="CN23" s="150">
        <v>8.5890121840004596</v>
      </c>
      <c r="CO23" s="151">
        <v>22.4182146250781</v>
      </c>
      <c r="CP23" s="150">
        <v>16.133488640542701</v>
      </c>
      <c r="CQ23" s="150">
        <v>9.3885417994815104</v>
      </c>
      <c r="CR23" s="150">
        <v>25.522030440024299</v>
      </c>
      <c r="CS23" s="157">
        <v>14.6703870808277</v>
      </c>
      <c r="CT23" s="150">
        <v>13.577643381527</v>
      </c>
      <c r="CU23" s="151">
        <v>28.248030462354802</v>
      </c>
      <c r="CV23" s="150">
        <v>11.614468850597399</v>
      </c>
      <c r="CW23" s="150">
        <v>10.490281794731001</v>
      </c>
      <c r="CX23" s="150">
        <v>22.104750645328298</v>
      </c>
      <c r="CY23" s="157">
        <v>13.896364804549201</v>
      </c>
      <c r="CZ23" s="150">
        <v>9.83081038239607</v>
      </c>
      <c r="DA23" s="150">
        <v>23.727175186945299</v>
      </c>
      <c r="DB23" s="157">
        <v>13.090834138971999</v>
      </c>
      <c r="DC23" s="150">
        <v>10.049871085578699</v>
      </c>
      <c r="DD23" s="151">
        <v>23.1407052245507</v>
      </c>
      <c r="DE23" s="150">
        <v>15.240065138534</v>
      </c>
      <c r="DF23" s="150">
        <v>11.227478950452699</v>
      </c>
      <c r="DG23" s="150">
        <v>26.467544088986699</v>
      </c>
      <c r="DH23" s="157">
        <v>14.2599050932459</v>
      </c>
      <c r="DI23" s="150">
        <v>10.082791829136999</v>
      </c>
      <c r="DJ23" s="151">
        <v>24.342696922382899</v>
      </c>
      <c r="DK23" s="150">
        <v>14.4271238459065</v>
      </c>
      <c r="DL23" s="150">
        <v>11.9621343180797</v>
      </c>
      <c r="DM23" s="150">
        <v>26.389258163986199</v>
      </c>
      <c r="DN23" s="157">
        <v>15.8550161651306</v>
      </c>
      <c r="DO23" s="150">
        <v>14.1631309560766</v>
      </c>
      <c r="DP23" s="150">
        <v>30.0181471212072</v>
      </c>
      <c r="DQ23" s="93">
        <v>16.4609171974503</v>
      </c>
      <c r="DR23" s="58">
        <v>14.9333164222188</v>
      </c>
      <c r="DS23" s="58">
        <v>31.394233619669102</v>
      </c>
      <c r="DT23" s="157">
        <v>12.826652288187701</v>
      </c>
      <c r="DU23" s="150">
        <v>12.5086870374541</v>
      </c>
      <c r="DV23" s="151">
        <v>25.335339325641701</v>
      </c>
      <c r="DW23" s="150">
        <v>13.8559846895114</v>
      </c>
      <c r="DX23" s="150">
        <v>15.229211478393401</v>
      </c>
      <c r="DY23" s="150">
        <v>29.085196167904801</v>
      </c>
      <c r="DZ23" s="157">
        <v>13.868951466630399</v>
      </c>
      <c r="EA23" s="150">
        <v>14.377088401243499</v>
      </c>
      <c r="EB23" s="151">
        <v>28.2460398678739</v>
      </c>
      <c r="EC23" s="150">
        <v>16.0166905190585</v>
      </c>
      <c r="ED23" s="150">
        <v>15.2773177685529</v>
      </c>
      <c r="EE23" s="150">
        <v>31.294008287611401</v>
      </c>
      <c r="EF23" s="157">
        <v>8.5801701365106293</v>
      </c>
      <c r="EG23" s="150">
        <v>12.8427233619379</v>
      </c>
      <c r="EH23" s="150">
        <v>21.422893498448499</v>
      </c>
      <c r="EI23" s="328">
        <v>9.3206054998789796</v>
      </c>
      <c r="EJ23" s="327">
        <v>13.4574974124784</v>
      </c>
      <c r="EK23" s="329">
        <v>22.778102912357401</v>
      </c>
      <c r="EL23" s="368">
        <v>8.6922122791453695</v>
      </c>
      <c r="EM23" s="369">
        <v>11.806076455557401</v>
      </c>
      <c r="EN23" s="370">
        <v>20.4982887347028</v>
      </c>
      <c r="EO23" s="368">
        <v>7.1781125423501901</v>
      </c>
      <c r="EP23" s="369">
        <v>13.758366150487999</v>
      </c>
      <c r="EQ23" s="370">
        <v>20.9364786928382</v>
      </c>
      <c r="ER23" s="157">
        <v>6.0575268441129797</v>
      </c>
      <c r="ES23" s="150">
        <v>13.4793679360273</v>
      </c>
      <c r="ET23" s="151">
        <v>19.536894780140301</v>
      </c>
      <c r="EU23" s="150">
        <v>6.9748095801614998</v>
      </c>
      <c r="EV23" s="150">
        <v>13.4907819084496</v>
      </c>
      <c r="EW23" s="151">
        <v>20.4655914886111</v>
      </c>
      <c r="EX23" s="157">
        <v>5.7782544357202097</v>
      </c>
      <c r="EY23" s="150">
        <v>11.765049189858599</v>
      </c>
      <c r="EZ23" s="151">
        <v>17.543303625578801</v>
      </c>
      <c r="FA23" s="157">
        <v>6.1155694575587098</v>
      </c>
      <c r="FB23" s="150">
        <v>12.7160272171201</v>
      </c>
      <c r="FC23" s="150">
        <v>18.831596674678899</v>
      </c>
      <c r="FD23" s="157">
        <v>6.4805527424444902</v>
      </c>
      <c r="FE23" s="150">
        <v>12.362068742999501</v>
      </c>
      <c r="FF23" s="151">
        <v>18.842621485443999</v>
      </c>
      <c r="FG23" s="157">
        <v>5.8299396732196396</v>
      </c>
      <c r="FH23" s="150">
        <v>12.8936858806229</v>
      </c>
      <c r="FI23" s="151">
        <v>18.723625553842499</v>
      </c>
      <c r="FJ23" s="444">
        <v>5.7101896256614797</v>
      </c>
      <c r="FK23" s="445">
        <v>11.6662489814313</v>
      </c>
      <c r="FL23" s="446">
        <v>17.376438607092801</v>
      </c>
      <c r="FM23" s="444">
        <v>8.1110336479302703</v>
      </c>
      <c r="FN23" s="445">
        <v>13.0755171871896</v>
      </c>
      <c r="FO23" s="446">
        <v>21.186550835119899</v>
      </c>
      <c r="FP23" s="157">
        <v>5.3801110442214997</v>
      </c>
      <c r="FQ23" s="150">
        <v>12.937826240158</v>
      </c>
      <c r="FR23" s="151">
        <v>18.3179372843795</v>
      </c>
    </row>
    <row r="24" spans="1:174" ht="12.5">
      <c r="A24" s="413" t="str">
        <f>IF('1'!$A$1=1,B24,C24)</f>
        <v>Switzerland</v>
      </c>
      <c r="B24" s="104" t="s">
        <v>13</v>
      </c>
      <c r="C24" s="316" t="s">
        <v>27</v>
      </c>
      <c r="D24" s="93">
        <v>26.243387834</v>
      </c>
      <c r="E24" s="58">
        <v>2.2747765301916001</v>
      </c>
      <c r="F24" s="154">
        <f>D24+E24</f>
        <v>28.518164364191598</v>
      </c>
      <c r="G24" s="93">
        <v>31.379498864999999</v>
      </c>
      <c r="H24" s="58">
        <v>2.5971779389855798</v>
      </c>
      <c r="I24" s="278">
        <f>G24+H24</f>
        <v>33.976676803985576</v>
      </c>
      <c r="J24" s="58">
        <v>33.995462130999996</v>
      </c>
      <c r="K24" s="58">
        <v>2.62518063134817</v>
      </c>
      <c r="L24" s="154">
        <f>J24+K24</f>
        <v>36.620642762348169</v>
      </c>
      <c r="M24" s="93">
        <v>32.471788805999999</v>
      </c>
      <c r="N24" s="58">
        <v>2.7759463500362802</v>
      </c>
      <c r="O24" s="154">
        <f>M24+N24</f>
        <v>35.247735156036278</v>
      </c>
      <c r="P24" s="93">
        <v>25.316917734</v>
      </c>
      <c r="Q24" s="58">
        <v>2.42012207597551</v>
      </c>
      <c r="R24" s="278">
        <f>P24+Q24</f>
        <v>27.73703980997551</v>
      </c>
      <c r="S24" s="58">
        <v>26.288964257</v>
      </c>
      <c r="T24" s="58">
        <v>2.3482949573383798</v>
      </c>
      <c r="U24" s="154">
        <f>S24+T24</f>
        <v>28.637259214338378</v>
      </c>
      <c r="V24" s="93">
        <v>27.299993237999999</v>
      </c>
      <c r="W24" s="58">
        <v>2.5967432628910401</v>
      </c>
      <c r="X24" s="154">
        <f>V24+W24</f>
        <v>29.896736500891038</v>
      </c>
      <c r="Y24" s="93">
        <v>30.061321640999999</v>
      </c>
      <c r="Z24" s="58">
        <v>3.00849111752665</v>
      </c>
      <c r="AA24" s="278">
        <f>Y24+Z24</f>
        <v>33.069812758526652</v>
      </c>
      <c r="AB24" s="58">
        <v>25.647157446000001</v>
      </c>
      <c r="AC24" s="58">
        <v>2.5782404283477001</v>
      </c>
      <c r="AD24" s="154">
        <f>AB24+AC24</f>
        <v>28.225397874347703</v>
      </c>
      <c r="AE24" s="93">
        <v>26.182022800999999</v>
      </c>
      <c r="AF24" s="58">
        <v>2.4689592527612501</v>
      </c>
      <c r="AG24" s="154">
        <f>AE24+AF24</f>
        <v>28.650982053761247</v>
      </c>
      <c r="AH24" s="93">
        <v>29.60076858</v>
      </c>
      <c r="AI24" s="58">
        <v>2.6194398222962598</v>
      </c>
      <c r="AJ24" s="278">
        <f>AH24+AI24</f>
        <v>32.220208402296258</v>
      </c>
      <c r="AK24" s="58">
        <v>28.251729426000001</v>
      </c>
      <c r="AL24" s="58">
        <v>2.7146820189883698</v>
      </c>
      <c r="AM24" s="154">
        <f>AK24+AL24</f>
        <v>30.966411444988371</v>
      </c>
      <c r="AN24" s="93">
        <v>18.056215006999999</v>
      </c>
      <c r="AO24" s="58">
        <v>2.6034200527634401</v>
      </c>
      <c r="AP24" s="154">
        <f>AN24+AO24</f>
        <v>20.659635059763438</v>
      </c>
      <c r="AQ24" s="93">
        <v>15.426296603999999</v>
      </c>
      <c r="AR24" s="58">
        <v>2.5279663711614999</v>
      </c>
      <c r="AS24" s="154">
        <f>AQ24+AR24</f>
        <v>17.954262975161498</v>
      </c>
      <c r="AT24" s="93">
        <v>17.906183022</v>
      </c>
      <c r="AU24" s="58">
        <v>2.5759516509014002</v>
      </c>
      <c r="AV24" s="278">
        <f>AT24+AU24</f>
        <v>20.482134672901402</v>
      </c>
      <c r="AW24" s="58">
        <v>36.607267286000003</v>
      </c>
      <c r="AX24" s="58">
        <v>2.4361795179658299</v>
      </c>
      <c r="AY24" s="154">
        <f>AW24+AX24</f>
        <v>39.043446803965836</v>
      </c>
      <c r="AZ24" s="281">
        <v>11.630205682</v>
      </c>
      <c r="BA24" s="154">
        <v>1.6201064089363499</v>
      </c>
      <c r="BB24" s="278">
        <f>AZ24+BA24</f>
        <v>13.250312090936349</v>
      </c>
      <c r="BC24" s="154">
        <v>12.359445252</v>
      </c>
      <c r="BD24" s="154">
        <v>2.12167058</v>
      </c>
      <c r="BE24" s="154">
        <f>BC24+BD24</f>
        <v>14.481115832</v>
      </c>
      <c r="BF24" s="93">
        <v>14.8</v>
      </c>
      <c r="BG24" s="58">
        <v>2.1</v>
      </c>
      <c r="BH24" s="58">
        <f>BF24+BG24</f>
        <v>16.900000000000002</v>
      </c>
      <c r="BI24" s="93">
        <v>15.6</v>
      </c>
      <c r="BJ24" s="58">
        <v>2.2000000000000002</v>
      </c>
      <c r="BK24" s="155">
        <f t="shared" ref="BK24" si="132">BI24+BJ24</f>
        <v>17.8</v>
      </c>
      <c r="BL24" s="156">
        <v>12.153405129092686</v>
      </c>
      <c r="BM24" s="156">
        <v>1.8636961940322541</v>
      </c>
      <c r="BN24" s="58">
        <f>BL24+BM24</f>
        <v>14.01710132312494</v>
      </c>
      <c r="BO24" s="150">
        <v>12.393675410993964</v>
      </c>
      <c r="BP24" s="150">
        <v>2.0922727041491509</v>
      </c>
      <c r="BQ24" s="150">
        <f>BO24+BP24</f>
        <v>14.485948115143115</v>
      </c>
      <c r="BR24" s="150">
        <v>15.551866469748642</v>
      </c>
      <c r="BS24" s="150">
        <v>2.02311524465365</v>
      </c>
      <c r="BT24" s="150">
        <f>BR24+BS24</f>
        <v>17.574981714402291</v>
      </c>
      <c r="BU24" s="157">
        <v>15.194005896548788</v>
      </c>
      <c r="BV24" s="150">
        <v>2.0838040082234</v>
      </c>
      <c r="BW24" s="150">
        <f>BU24+BV24</f>
        <v>17.277809904772187</v>
      </c>
      <c r="BX24" s="157">
        <v>13.298111612776312</v>
      </c>
      <c r="BY24" s="150">
        <v>1.92631840546002</v>
      </c>
      <c r="BZ24" s="151">
        <f>BX24+BY24</f>
        <v>15.224430018236331</v>
      </c>
      <c r="CA24" s="150">
        <v>18.952491082033617</v>
      </c>
      <c r="CB24" s="150">
        <v>1.7299082264225401</v>
      </c>
      <c r="CC24" s="150">
        <f>CA24+CB24</f>
        <v>20.682399308456159</v>
      </c>
      <c r="CD24" s="157">
        <v>18.383205473283191</v>
      </c>
      <c r="CE24" s="150">
        <v>1.94517981186651</v>
      </c>
      <c r="CF24" s="151">
        <f>CD24+CE24</f>
        <v>20.3283852851497</v>
      </c>
      <c r="CG24" s="150">
        <v>17.917903078739293</v>
      </c>
      <c r="CH24" s="150">
        <v>1.9636953053130699</v>
      </c>
      <c r="CI24" s="150">
        <f>CG24+CH24</f>
        <v>19.881598384052364</v>
      </c>
      <c r="CJ24" s="157">
        <v>19.055900089913401</v>
      </c>
      <c r="CK24" s="150">
        <v>1.7857439264155801</v>
      </c>
      <c r="CL24" s="150">
        <v>20.841644016328999</v>
      </c>
      <c r="CM24" s="157">
        <v>20.422763990947999</v>
      </c>
      <c r="CN24" s="150">
        <v>1.8863177632416499</v>
      </c>
      <c r="CO24" s="151">
        <v>22.309081754189599</v>
      </c>
      <c r="CP24" s="150">
        <v>19.187216580365899</v>
      </c>
      <c r="CQ24" s="150">
        <v>1.87613198795641</v>
      </c>
      <c r="CR24" s="150">
        <v>21.063348568322301</v>
      </c>
      <c r="CS24" s="157">
        <v>22.727084509133601</v>
      </c>
      <c r="CT24" s="150">
        <v>1.9535805288272601</v>
      </c>
      <c r="CU24" s="151">
        <v>24.6806650379609</v>
      </c>
      <c r="CV24" s="150">
        <v>18.135212362329401</v>
      </c>
      <c r="CW24" s="150">
        <v>1.70418042601769</v>
      </c>
      <c r="CX24" s="150">
        <v>19.839392788347102</v>
      </c>
      <c r="CY24" s="157">
        <v>20.059386618362002</v>
      </c>
      <c r="CZ24" s="150">
        <v>1.8569992357917899</v>
      </c>
      <c r="DA24" s="150">
        <v>21.916385854153798</v>
      </c>
      <c r="DB24" s="157">
        <v>19.737296255477101</v>
      </c>
      <c r="DC24" s="150">
        <v>1.85120768274959</v>
      </c>
      <c r="DD24" s="151">
        <v>21.588503938226701</v>
      </c>
      <c r="DE24" s="150">
        <v>21.442472768866299</v>
      </c>
      <c r="DF24" s="150">
        <v>2.12170581303296</v>
      </c>
      <c r="DG24" s="150">
        <v>23.564178581899199</v>
      </c>
      <c r="DH24" s="157">
        <v>18.693113063054302</v>
      </c>
      <c r="DI24" s="150">
        <v>2.0310659865643901</v>
      </c>
      <c r="DJ24" s="151">
        <v>20.724179049618598</v>
      </c>
      <c r="DK24" s="150">
        <v>18.177670743065399</v>
      </c>
      <c r="DL24" s="150">
        <v>2.31328641435113</v>
      </c>
      <c r="DM24" s="150">
        <v>20.490957157416499</v>
      </c>
      <c r="DN24" s="157">
        <v>19.557120334297402</v>
      </c>
      <c r="DO24" s="150">
        <v>2.63278329682805</v>
      </c>
      <c r="DP24" s="150">
        <v>22.1899036311255</v>
      </c>
      <c r="DQ24" s="93">
        <v>20.629810880534698</v>
      </c>
      <c r="DR24" s="58">
        <v>2.8392976564796699</v>
      </c>
      <c r="DS24" s="58">
        <v>23.469108537014399</v>
      </c>
      <c r="DT24" s="157">
        <v>18.136878981413599</v>
      </c>
      <c r="DU24" s="150">
        <v>2.5987532370850102</v>
      </c>
      <c r="DV24" s="151">
        <v>20.735632218498701</v>
      </c>
      <c r="DW24" s="150">
        <v>19.400235652567702</v>
      </c>
      <c r="DX24" s="150">
        <v>2.8335670203638799</v>
      </c>
      <c r="DY24" s="150">
        <v>22.233802672931599</v>
      </c>
      <c r="DZ24" s="157">
        <v>18.653160899659898</v>
      </c>
      <c r="EA24" s="150">
        <v>2.75356753403379</v>
      </c>
      <c r="EB24" s="151">
        <v>21.406728433693701</v>
      </c>
      <c r="EC24" s="150">
        <v>20.894444694847099</v>
      </c>
      <c r="ED24" s="150">
        <v>2.9195476402184699</v>
      </c>
      <c r="EE24" s="150">
        <v>23.8139923350655</v>
      </c>
      <c r="EF24" s="157">
        <v>11.3704869047736</v>
      </c>
      <c r="EG24" s="150">
        <v>3.32986731423073</v>
      </c>
      <c r="EH24" s="150">
        <v>14.7003542190043</v>
      </c>
      <c r="EI24" s="328">
        <v>12.847420968643499</v>
      </c>
      <c r="EJ24" s="327">
        <v>4.1116269034580304</v>
      </c>
      <c r="EK24" s="329">
        <v>16.9590478721015</v>
      </c>
      <c r="EL24" s="157">
        <v>12.6378523967329</v>
      </c>
      <c r="EM24" s="150">
        <v>3.40250925170935</v>
      </c>
      <c r="EN24" s="151">
        <v>16.0403616484422</v>
      </c>
      <c r="EO24" s="157">
        <v>13.515360886703</v>
      </c>
      <c r="EP24" s="150">
        <v>4.0236430754742996</v>
      </c>
      <c r="EQ24" s="151">
        <v>17.539003962177301</v>
      </c>
      <c r="ER24" s="157">
        <v>13.962759740738999</v>
      </c>
      <c r="ES24" s="150">
        <v>3.32013751513986</v>
      </c>
      <c r="ET24" s="151">
        <v>17.282897255878801</v>
      </c>
      <c r="EU24" s="150">
        <v>14.648440239503801</v>
      </c>
      <c r="EV24" s="150">
        <v>3.6656886565400399</v>
      </c>
      <c r="EW24" s="151">
        <v>18.314128896043801</v>
      </c>
      <c r="EX24" s="157">
        <v>12.4910373261031</v>
      </c>
      <c r="EY24" s="150">
        <v>3.6676877352184101</v>
      </c>
      <c r="EZ24" s="151">
        <v>16.158725061321501</v>
      </c>
      <c r="FA24" s="157">
        <v>13.5880456401221</v>
      </c>
      <c r="FB24" s="150">
        <v>3.64281910849349</v>
      </c>
      <c r="FC24" s="150">
        <v>17.230864748615499</v>
      </c>
      <c r="FD24" s="157">
        <v>13.965604880108399</v>
      </c>
      <c r="FE24" s="150">
        <v>3.97344451650179</v>
      </c>
      <c r="FF24" s="151">
        <v>17.939049396610201</v>
      </c>
      <c r="FG24" s="157">
        <v>15.265676354760499</v>
      </c>
      <c r="FH24" s="150">
        <v>4.4139746360144203</v>
      </c>
      <c r="FI24" s="151">
        <v>19.679650990774899</v>
      </c>
      <c r="FJ24" s="444">
        <v>14.386939545805101</v>
      </c>
      <c r="FK24" s="445">
        <v>3.7040660818173698</v>
      </c>
      <c r="FL24" s="446">
        <v>18.091005627622501</v>
      </c>
      <c r="FM24" s="444">
        <v>13.683147764988901</v>
      </c>
      <c r="FN24" s="445">
        <v>3.99325137619133</v>
      </c>
      <c r="FO24" s="446">
        <v>17.676399141180202</v>
      </c>
      <c r="FP24" s="157">
        <v>13.653529059430101</v>
      </c>
      <c r="FQ24" s="150">
        <v>4.0994169419539803</v>
      </c>
      <c r="FR24" s="151">
        <v>17.7529460013841</v>
      </c>
    </row>
    <row r="25" spans="1:174" ht="12.5">
      <c r="A25" s="413" t="str">
        <f>IF('1'!$A$1=1,B25,C25)</f>
        <v>Spain</v>
      </c>
      <c r="B25" s="101" t="s">
        <v>43</v>
      </c>
      <c r="C25" s="315" t="s">
        <v>19</v>
      </c>
      <c r="D25" s="93">
        <v>5.7956834480000001</v>
      </c>
      <c r="E25" s="58">
        <v>26.194671923304799</v>
      </c>
      <c r="F25" s="154">
        <f>D25+E25</f>
        <v>31.990355371304801</v>
      </c>
      <c r="G25" s="93">
        <v>7.8286406670000002</v>
      </c>
      <c r="H25" s="58">
        <v>30.62574522670857</v>
      </c>
      <c r="I25" s="278">
        <f>G25+H25</f>
        <v>38.454385893708569</v>
      </c>
      <c r="J25" s="58">
        <v>6.9093160879999997</v>
      </c>
      <c r="K25" s="58">
        <v>28.275485899631661</v>
      </c>
      <c r="L25" s="154">
        <f>J25+K25</f>
        <v>35.184801987631658</v>
      </c>
      <c r="M25" s="93">
        <v>6.748875892</v>
      </c>
      <c r="N25" s="58">
        <v>27.4163477380038</v>
      </c>
      <c r="O25" s="154">
        <f>M25+N25</f>
        <v>34.165223630003801</v>
      </c>
      <c r="P25" s="93">
        <v>5.588291238</v>
      </c>
      <c r="Q25" s="58">
        <v>23.340492438143119</v>
      </c>
      <c r="R25" s="278">
        <f>P25+Q25</f>
        <v>28.928783676143119</v>
      </c>
      <c r="S25" s="58">
        <v>5.6928125769999998</v>
      </c>
      <c r="T25" s="58">
        <v>25.4966842913798</v>
      </c>
      <c r="U25" s="154">
        <f>S25+T25</f>
        <v>31.189496868379798</v>
      </c>
      <c r="V25" s="93">
        <v>4.6198430879999997</v>
      </c>
      <c r="W25" s="58">
        <v>23.55265305360308</v>
      </c>
      <c r="X25" s="154">
        <f>V25+W25</f>
        <v>28.17249614160308</v>
      </c>
      <c r="Y25" s="93">
        <v>5.1693456590000002</v>
      </c>
      <c r="Z25" s="58">
        <v>24.056211757799058</v>
      </c>
      <c r="AA25" s="278">
        <f>Y25+Z25</f>
        <v>29.225557416799059</v>
      </c>
      <c r="AB25" s="58">
        <v>4.4264577090000001</v>
      </c>
      <c r="AC25" s="58">
        <v>21.481004143870049</v>
      </c>
      <c r="AD25" s="154">
        <f>AB25+AC25</f>
        <v>25.90746185287005</v>
      </c>
      <c r="AE25" s="93">
        <v>3.6105077099999998</v>
      </c>
      <c r="AF25" s="58">
        <v>23.33701371015745</v>
      </c>
      <c r="AG25" s="154">
        <f>AE25+AF25</f>
        <v>26.94752142015745</v>
      </c>
      <c r="AH25" s="93">
        <v>4.2640806910000002</v>
      </c>
      <c r="AI25" s="58">
        <v>20.86082603821934</v>
      </c>
      <c r="AJ25" s="278">
        <f>AH25+AI25</f>
        <v>25.12490672921934</v>
      </c>
      <c r="AK25" s="58">
        <v>4.4519402499999998</v>
      </c>
      <c r="AL25" s="58">
        <v>22.034198370279238</v>
      </c>
      <c r="AM25" s="154">
        <f>AK25+AL25</f>
        <v>26.486138620279238</v>
      </c>
      <c r="AN25" s="93">
        <v>2.5354416899999999</v>
      </c>
      <c r="AO25" s="58">
        <v>17.621443130764881</v>
      </c>
      <c r="AP25" s="154">
        <f>AN25+AO25</f>
        <v>20.15688482076488</v>
      </c>
      <c r="AQ25" s="93">
        <v>2.270988263</v>
      </c>
      <c r="AR25" s="58">
        <v>20.948347323364501</v>
      </c>
      <c r="AS25" s="154">
        <f>AQ25+AR25</f>
        <v>23.219335586364501</v>
      </c>
      <c r="AT25" s="93">
        <v>2.5406890049999999</v>
      </c>
      <c r="AU25" s="58">
        <v>17.776090976998201</v>
      </c>
      <c r="AV25" s="278">
        <f>AT25+AU25</f>
        <v>20.316779981998202</v>
      </c>
      <c r="AW25" s="58">
        <v>3.4939052589999999</v>
      </c>
      <c r="AX25" s="58">
        <v>15.30332187828742</v>
      </c>
      <c r="AY25" s="154">
        <f>AW25+AX25</f>
        <v>18.797227137287422</v>
      </c>
      <c r="AZ25" s="281">
        <v>1.6158646560000001</v>
      </c>
      <c r="BA25" s="154">
        <v>11.74479471686459</v>
      </c>
      <c r="BB25" s="278">
        <f>AZ25+BA25</f>
        <v>13.360659372864589</v>
      </c>
      <c r="BC25" s="154">
        <v>1.810319775</v>
      </c>
      <c r="BD25" s="154">
        <v>13.70932178</v>
      </c>
      <c r="BE25" s="154">
        <f>BC25+BD25</f>
        <v>15.519641555</v>
      </c>
      <c r="BF25" s="93">
        <v>2.1</v>
      </c>
      <c r="BG25" s="58">
        <v>13.5</v>
      </c>
      <c r="BH25" s="58">
        <f>BF25+BG25</f>
        <v>15.6</v>
      </c>
      <c r="BI25" s="93">
        <v>1.7</v>
      </c>
      <c r="BJ25" s="58">
        <v>14.6</v>
      </c>
      <c r="BK25" s="155">
        <f>BI25+BJ25</f>
        <v>16.3</v>
      </c>
      <c r="BL25" s="156">
        <v>1.6209412796190519</v>
      </c>
      <c r="BM25" s="156">
        <v>13.395085345005819</v>
      </c>
      <c r="BN25" s="58">
        <f>BL25+BM25</f>
        <v>15.016026624624871</v>
      </c>
      <c r="BO25" s="150">
        <v>2.0582790970455829</v>
      </c>
      <c r="BP25" s="150">
        <v>15.386130415485921</v>
      </c>
      <c r="BQ25" s="150">
        <f>BO25+BP25</f>
        <v>17.444409512531504</v>
      </c>
      <c r="BR25" s="150">
        <v>1.6775875129033566</v>
      </c>
      <c r="BS25" s="150">
        <v>14.4265619868674</v>
      </c>
      <c r="BT25" s="150">
        <f>BR25+BS25</f>
        <v>16.104149499770756</v>
      </c>
      <c r="BU25" s="157">
        <v>2.3535309477809339</v>
      </c>
      <c r="BV25" s="150">
        <v>14.625500104966701</v>
      </c>
      <c r="BW25" s="150">
        <f>BU25+BV25</f>
        <v>16.979031052747636</v>
      </c>
      <c r="BX25" s="157">
        <v>3.3665146710300995</v>
      </c>
      <c r="BY25" s="150">
        <v>13.837871071070101</v>
      </c>
      <c r="BZ25" s="151">
        <f>BX25+BY25</f>
        <v>17.2043857421002</v>
      </c>
      <c r="CA25" s="150">
        <v>3.5535080627658284</v>
      </c>
      <c r="CB25" s="150">
        <v>14.796005306500899</v>
      </c>
      <c r="CC25" s="150">
        <f>CA25+CB25</f>
        <v>18.349513369266727</v>
      </c>
      <c r="CD25" s="157">
        <v>3.8882759026179721</v>
      </c>
      <c r="CE25" s="150">
        <v>15.7925636943746</v>
      </c>
      <c r="CF25" s="151">
        <f>CD25+CE25</f>
        <v>19.680839596992573</v>
      </c>
      <c r="CG25" s="150">
        <v>3.6630496301972304</v>
      </c>
      <c r="CH25" s="150">
        <v>17.010285826632099</v>
      </c>
      <c r="CI25" s="150">
        <f>CG25+CH25</f>
        <v>20.673335456829328</v>
      </c>
      <c r="CJ25" s="157">
        <v>3.8769865274567601</v>
      </c>
      <c r="CK25" s="150">
        <v>16.3968789639307</v>
      </c>
      <c r="CL25" s="150">
        <v>20.273865491387401</v>
      </c>
      <c r="CM25" s="157">
        <v>5.0107586634106704</v>
      </c>
      <c r="CN25" s="150">
        <v>17.6933751224147</v>
      </c>
      <c r="CO25" s="151">
        <v>22.704133785825402</v>
      </c>
      <c r="CP25" s="150">
        <v>5.5906005486809196</v>
      </c>
      <c r="CQ25" s="150">
        <v>16.0383512139373</v>
      </c>
      <c r="CR25" s="150">
        <v>21.6289517626182</v>
      </c>
      <c r="CS25" s="157">
        <v>5.2434357161865002</v>
      </c>
      <c r="CT25" s="150">
        <v>17.612568606977099</v>
      </c>
      <c r="CU25" s="151">
        <v>22.856004323163599</v>
      </c>
      <c r="CV25" s="150">
        <v>3.4856285177734301</v>
      </c>
      <c r="CW25" s="150">
        <v>17.638736345119</v>
      </c>
      <c r="CX25" s="150">
        <v>21.124364862892399</v>
      </c>
      <c r="CY25" s="157">
        <v>3.7572588890446199</v>
      </c>
      <c r="CZ25" s="150">
        <v>18.225347732006998</v>
      </c>
      <c r="DA25" s="150">
        <v>21.982606621051598</v>
      </c>
      <c r="DB25" s="157">
        <v>4.2533612400680498</v>
      </c>
      <c r="DC25" s="150">
        <v>16.688189894395599</v>
      </c>
      <c r="DD25" s="151">
        <v>20.941551134463701</v>
      </c>
      <c r="DE25" s="150">
        <v>4.06701420653597</v>
      </c>
      <c r="DF25" s="150">
        <v>18.0266135134998</v>
      </c>
      <c r="DG25" s="150">
        <v>22.093627720035698</v>
      </c>
      <c r="DH25" s="157">
        <v>4.4762678790126298</v>
      </c>
      <c r="DI25" s="150">
        <v>16.482017724432101</v>
      </c>
      <c r="DJ25" s="151">
        <v>20.9582856034447</v>
      </c>
      <c r="DK25" s="150">
        <v>4.1464113623805803</v>
      </c>
      <c r="DL25" s="150">
        <v>18.004415043825801</v>
      </c>
      <c r="DM25" s="150">
        <v>22.150826406206399</v>
      </c>
      <c r="DN25" s="157">
        <v>4.5144912604004297</v>
      </c>
      <c r="DO25" s="150">
        <v>22.800129116526001</v>
      </c>
      <c r="DP25" s="150">
        <v>27.314620376926499</v>
      </c>
      <c r="DQ25" s="93">
        <v>4.8636897226431</v>
      </c>
      <c r="DR25" s="58">
        <v>21.567849616294499</v>
      </c>
      <c r="DS25" s="58">
        <v>26.431539338937601</v>
      </c>
      <c r="DT25" s="157">
        <v>4.61277457034927</v>
      </c>
      <c r="DU25" s="150">
        <v>19.447769528391301</v>
      </c>
      <c r="DV25" s="151">
        <v>24.0605440987406</v>
      </c>
      <c r="DW25" s="150">
        <v>4.6979906539085601</v>
      </c>
      <c r="DX25" s="150">
        <v>21.921238340467799</v>
      </c>
      <c r="DY25" s="150">
        <v>26.6192289943763</v>
      </c>
      <c r="DZ25" s="157">
        <v>5.4662929729155803</v>
      </c>
      <c r="EA25" s="150">
        <v>19.817052051433201</v>
      </c>
      <c r="EB25" s="151">
        <v>25.283345024348701</v>
      </c>
      <c r="EC25" s="150">
        <v>5.4990377538696702</v>
      </c>
      <c r="ED25" s="150">
        <v>20.5767934457356</v>
      </c>
      <c r="EE25" s="150">
        <v>26.0758311996053</v>
      </c>
      <c r="EF25" s="157">
        <v>3.8522174234087498</v>
      </c>
      <c r="EG25" s="150">
        <v>14.670337105474401</v>
      </c>
      <c r="EH25" s="150">
        <v>18.522554528883202</v>
      </c>
      <c r="EI25" s="328">
        <v>4.1054189102513901</v>
      </c>
      <c r="EJ25" s="327">
        <v>14.6604475923919</v>
      </c>
      <c r="EK25" s="329">
        <v>18.765866502643298</v>
      </c>
      <c r="EL25" s="157">
        <v>3.7639640011975501</v>
      </c>
      <c r="EM25" s="150">
        <v>14.195809688120701</v>
      </c>
      <c r="EN25" s="151">
        <v>17.9597736893183</v>
      </c>
      <c r="EO25" s="157">
        <v>4.2516023972950396</v>
      </c>
      <c r="EP25" s="150">
        <v>15.3638530895687</v>
      </c>
      <c r="EQ25" s="151">
        <v>19.615455486863699</v>
      </c>
      <c r="ER25" s="157">
        <v>4.2324390492198898</v>
      </c>
      <c r="ES25" s="150">
        <v>14.1312708998204</v>
      </c>
      <c r="ET25" s="151">
        <v>18.363709949040299</v>
      </c>
      <c r="EU25" s="150">
        <v>3.8971611357984299</v>
      </c>
      <c r="EV25" s="150">
        <v>14.9233669897081</v>
      </c>
      <c r="EW25" s="151">
        <v>18.820528125506499</v>
      </c>
      <c r="EX25" s="157">
        <v>3.8165529416478599</v>
      </c>
      <c r="EY25" s="150">
        <v>14.428201776942499</v>
      </c>
      <c r="EZ25" s="151">
        <v>18.2447547185904</v>
      </c>
      <c r="FA25" s="157">
        <v>4.01319895695993</v>
      </c>
      <c r="FB25" s="150">
        <v>14.681811390231299</v>
      </c>
      <c r="FC25" s="150">
        <v>18.6950103471912</v>
      </c>
      <c r="FD25" s="157">
        <v>3.4113171686561601</v>
      </c>
      <c r="FE25" s="150">
        <v>13.465872289229701</v>
      </c>
      <c r="FF25" s="151">
        <v>16.877189457885901</v>
      </c>
      <c r="FG25" s="157">
        <v>4.2739849832338104</v>
      </c>
      <c r="FH25" s="150">
        <v>14.3274939478506</v>
      </c>
      <c r="FI25" s="151">
        <v>18.601478931084401</v>
      </c>
      <c r="FJ25" s="444">
        <v>3.7548016667711699</v>
      </c>
      <c r="FK25" s="445">
        <v>13.025986345482099</v>
      </c>
      <c r="FL25" s="446">
        <v>16.7807880122532</v>
      </c>
      <c r="FM25" s="444">
        <v>4.3593070730681998</v>
      </c>
      <c r="FN25" s="445">
        <v>14.884886303534101</v>
      </c>
      <c r="FO25" s="446">
        <v>19.244193376602301</v>
      </c>
      <c r="FP25" s="157">
        <v>3.97894876820023</v>
      </c>
      <c r="FQ25" s="150">
        <v>13.743918928144399</v>
      </c>
      <c r="FR25" s="151">
        <v>17.7228676963447</v>
      </c>
    </row>
    <row r="26" spans="1:174" ht="12.5">
      <c r="A26" s="413" t="str">
        <f>IF('1'!$A$1=1,B26,C26)</f>
        <v>Turkey</v>
      </c>
      <c r="B26" s="104" t="s">
        <v>4</v>
      </c>
      <c r="C26" s="315" t="s">
        <v>16</v>
      </c>
      <c r="D26" s="93">
        <v>3.9093373429999998</v>
      </c>
      <c r="E26" s="58">
        <v>9.5585645931433998</v>
      </c>
      <c r="F26" s="154">
        <f>D26+E26</f>
        <v>13.467901936143399</v>
      </c>
      <c r="G26" s="93">
        <v>5.2809063920000003</v>
      </c>
      <c r="H26" s="58">
        <v>11.382032882018009</v>
      </c>
      <c r="I26" s="278">
        <f>G26+H26</f>
        <v>16.662939274018008</v>
      </c>
      <c r="J26" s="58">
        <v>6.8529053190000004</v>
      </c>
      <c r="K26" s="58">
        <v>10.466278567959121</v>
      </c>
      <c r="L26" s="154">
        <f>J26+K26</f>
        <v>17.31918388695912</v>
      </c>
      <c r="M26" s="93">
        <v>4.1355414499999998</v>
      </c>
      <c r="N26" s="58">
        <v>10.601282152662421</v>
      </c>
      <c r="O26" s="154">
        <f>M26+N26</f>
        <v>14.736823602662421</v>
      </c>
      <c r="P26" s="93">
        <v>4.0459264939999997</v>
      </c>
      <c r="Q26" s="58">
        <v>9.4121189458500396</v>
      </c>
      <c r="R26" s="278">
        <f>P26+Q26</f>
        <v>13.458045439850039</v>
      </c>
      <c r="S26" s="58">
        <v>4.1133815140000003</v>
      </c>
      <c r="T26" s="58">
        <v>10.142521963887519</v>
      </c>
      <c r="U26" s="154">
        <f>S26+T26</f>
        <v>14.25590347788752</v>
      </c>
      <c r="V26" s="93">
        <v>3.7234741599999999</v>
      </c>
      <c r="W26" s="58">
        <v>10.766921725466039</v>
      </c>
      <c r="X26" s="154">
        <f>V26+W26</f>
        <v>14.49039588546604</v>
      </c>
      <c r="Y26" s="93">
        <v>3.6578471920000002</v>
      </c>
      <c r="Z26" s="58">
        <v>10.32296104893431</v>
      </c>
      <c r="AA26" s="278">
        <f>Y26+Z26</f>
        <v>13.98080824093431</v>
      </c>
      <c r="AB26" s="58">
        <v>4.8896497600000002</v>
      </c>
      <c r="AC26" s="58">
        <v>9.7906662906930499</v>
      </c>
      <c r="AD26" s="154">
        <f>AB26+AC26</f>
        <v>14.680316050693051</v>
      </c>
      <c r="AE26" s="93">
        <v>4.076403086</v>
      </c>
      <c r="AF26" s="58">
        <v>10.8019170080552</v>
      </c>
      <c r="AG26" s="154">
        <f>AE26+AF26</f>
        <v>14.878320094055201</v>
      </c>
      <c r="AH26" s="93">
        <v>3.6891691770000001</v>
      </c>
      <c r="AI26" s="58">
        <v>11.14206400373504</v>
      </c>
      <c r="AJ26" s="278">
        <f>AH26+AI26</f>
        <v>14.83123318073504</v>
      </c>
      <c r="AK26" s="58">
        <v>4.1763848960000001</v>
      </c>
      <c r="AL26" s="58">
        <v>11.429591695340029</v>
      </c>
      <c r="AM26" s="154">
        <f>AK26+AL26</f>
        <v>15.605976591340029</v>
      </c>
      <c r="AN26" s="93">
        <v>2.288702094</v>
      </c>
      <c r="AO26" s="58">
        <v>9.9077270201219196</v>
      </c>
      <c r="AP26" s="154">
        <f>AN26+AO26</f>
        <v>12.196429114121919</v>
      </c>
      <c r="AQ26" s="93">
        <v>1.7551135710000001</v>
      </c>
      <c r="AR26" s="58">
        <v>10.0064933638275</v>
      </c>
      <c r="AS26" s="154">
        <f>AQ26+AR26</f>
        <v>11.761606934827501</v>
      </c>
      <c r="AT26" s="93">
        <v>2.292655839</v>
      </c>
      <c r="AU26" s="58">
        <v>10.20672383780915</v>
      </c>
      <c r="AV26" s="278">
        <f>AT26+AU26</f>
        <v>12.49937967680915</v>
      </c>
      <c r="AW26" s="58">
        <v>1.9412843799999999</v>
      </c>
      <c r="AX26" s="58">
        <v>9.0145049056579403</v>
      </c>
      <c r="AY26" s="154">
        <f>AW26+AX26</f>
        <v>10.955789285657939</v>
      </c>
      <c r="AZ26" s="281">
        <v>1.356902448</v>
      </c>
      <c r="BA26" s="154">
        <v>6.45244705460959</v>
      </c>
      <c r="BB26" s="278">
        <f>AZ26+BA26</f>
        <v>7.8093495026095905</v>
      </c>
      <c r="BC26" s="154">
        <v>1.9729056869999999</v>
      </c>
      <c r="BD26" s="154">
        <v>9.0728183999999992</v>
      </c>
      <c r="BE26" s="154">
        <f>BC26+BD26</f>
        <v>11.045724087</v>
      </c>
      <c r="BF26" s="93">
        <v>3</v>
      </c>
      <c r="BG26" s="58">
        <v>9.4</v>
      </c>
      <c r="BH26" s="58">
        <f>BF26+BG26</f>
        <v>12.4</v>
      </c>
      <c r="BI26" s="93">
        <v>2.8</v>
      </c>
      <c r="BJ26" s="58">
        <v>9.9</v>
      </c>
      <c r="BK26" s="155">
        <f>BI26+BJ26</f>
        <v>12.7</v>
      </c>
      <c r="BL26" s="156">
        <v>1.9622478162464985</v>
      </c>
      <c r="BM26" s="156">
        <v>10.42811655414574</v>
      </c>
      <c r="BN26" s="58">
        <f t="shared" ref="BN26" si="133">BL26+BM26</f>
        <v>12.390364370392238</v>
      </c>
      <c r="BO26" s="150">
        <v>2.1121106005634811</v>
      </c>
      <c r="BP26" s="150">
        <v>12.135733036544281</v>
      </c>
      <c r="BQ26" s="150">
        <f t="shared" ref="BQ26" si="134">BO26+BP26</f>
        <v>14.247843637107762</v>
      </c>
      <c r="BR26" s="150">
        <v>2.6141439920792671</v>
      </c>
      <c r="BS26" s="150">
        <v>12.0782963518439</v>
      </c>
      <c r="BT26" s="150">
        <f t="shared" ref="BT26" si="135">BR26+BS26</f>
        <v>14.692440343923167</v>
      </c>
      <c r="BU26" s="157">
        <v>3.3014256765685444</v>
      </c>
      <c r="BV26" s="150">
        <v>12.435059516996599</v>
      </c>
      <c r="BW26" s="150">
        <f t="shared" ref="BW26" si="136">BU26+BV26</f>
        <v>15.736485193565144</v>
      </c>
      <c r="BX26" s="157">
        <v>2.7411029568270315</v>
      </c>
      <c r="BY26" s="150">
        <v>11.7980821740639</v>
      </c>
      <c r="BZ26" s="151">
        <f t="shared" ref="BZ26" si="137">BX26+BY26</f>
        <v>14.539185130890932</v>
      </c>
      <c r="CA26" s="150">
        <v>2.9710764373616061</v>
      </c>
      <c r="CB26" s="150">
        <v>13.3259669731485</v>
      </c>
      <c r="CC26" s="150">
        <f t="shared" ref="CC26" si="138">CA26+CB26</f>
        <v>16.297043410510106</v>
      </c>
      <c r="CD26" s="157">
        <v>4.3511638171992821</v>
      </c>
      <c r="CE26" s="150">
        <v>20.395743106384501</v>
      </c>
      <c r="CF26" s="151">
        <f t="shared" ref="CF26" si="139">CD26+CE26</f>
        <v>24.746906923583783</v>
      </c>
      <c r="CG26" s="150">
        <v>5.0051989407413195</v>
      </c>
      <c r="CH26" s="150">
        <v>24.736092158514602</v>
      </c>
      <c r="CI26" s="150">
        <f t="shared" ref="CI26" si="140">CG26+CH26</f>
        <v>29.741291099255921</v>
      </c>
      <c r="CJ26" s="93">
        <v>32.535694207916698</v>
      </c>
      <c r="CK26" s="58">
        <v>0.178359853356899</v>
      </c>
      <c r="CL26" s="58">
        <v>32.7140540612736</v>
      </c>
      <c r="CM26" s="157">
        <v>6.2692015882941403</v>
      </c>
      <c r="CN26" s="150">
        <v>28.553215124000999</v>
      </c>
      <c r="CO26" s="151">
        <v>34.822416712295201</v>
      </c>
      <c r="CP26" s="150">
        <v>6.9666791706757296</v>
      </c>
      <c r="CQ26" s="150">
        <v>13.048198771622401</v>
      </c>
      <c r="CR26" s="150">
        <v>20.014877942298099</v>
      </c>
      <c r="CS26" s="157">
        <v>7.43553208723102</v>
      </c>
      <c r="CT26" s="150">
        <v>12.8211180032113</v>
      </c>
      <c r="CU26" s="151">
        <v>20.256650090442299</v>
      </c>
      <c r="CV26" s="150">
        <v>5.1377367400846303</v>
      </c>
      <c r="CW26" s="150">
        <v>12.271648554832099</v>
      </c>
      <c r="CX26" s="150">
        <v>17.409385294916799</v>
      </c>
      <c r="CY26" s="157">
        <v>5.9964362321844797</v>
      </c>
      <c r="CZ26" s="150">
        <v>12.596255011433099</v>
      </c>
      <c r="DA26" s="150">
        <v>18.592691243617502</v>
      </c>
      <c r="DB26" s="157">
        <v>6.9952459705223502</v>
      </c>
      <c r="DC26" s="150">
        <v>14.484638178739001</v>
      </c>
      <c r="DD26" s="151">
        <v>21.479884149261402</v>
      </c>
      <c r="DE26" s="150">
        <v>7.4036541329824299</v>
      </c>
      <c r="DF26" s="150">
        <v>14.7369362705999</v>
      </c>
      <c r="DG26" s="150">
        <v>22.140590403582301</v>
      </c>
      <c r="DH26" s="157">
        <v>6.9464172525400096</v>
      </c>
      <c r="DI26" s="150">
        <v>12.929302937309901</v>
      </c>
      <c r="DJ26" s="151">
        <v>19.875720189849901</v>
      </c>
      <c r="DK26" s="150">
        <v>7.0894858852209399</v>
      </c>
      <c r="DL26" s="150">
        <v>11.266446861391101</v>
      </c>
      <c r="DM26" s="150">
        <v>18.355932746612101</v>
      </c>
      <c r="DN26" s="157">
        <v>7.88642235999232</v>
      </c>
      <c r="DO26" s="150">
        <v>15.2982773437571</v>
      </c>
      <c r="DP26" s="150">
        <v>23.184699703749398</v>
      </c>
      <c r="DQ26" s="93">
        <v>7.9111448245025002</v>
      </c>
      <c r="DR26" s="58">
        <v>14.4187058815962</v>
      </c>
      <c r="DS26" s="58">
        <v>22.3298507060987</v>
      </c>
      <c r="DT26" s="157">
        <v>7.0259614349293198</v>
      </c>
      <c r="DU26" s="150">
        <v>16.203929605039601</v>
      </c>
      <c r="DV26" s="151">
        <v>23.229891039968901</v>
      </c>
      <c r="DW26" s="150">
        <v>7.4406002025144602</v>
      </c>
      <c r="DX26" s="150">
        <v>15.5113114819928</v>
      </c>
      <c r="DY26" s="150">
        <v>22.951911684507301</v>
      </c>
      <c r="DZ26" s="157">
        <v>7.8140105095557999</v>
      </c>
      <c r="EA26" s="150">
        <v>16.8990921867228</v>
      </c>
      <c r="EB26" s="151">
        <v>24.7131026962786</v>
      </c>
      <c r="EC26" s="150">
        <v>9.13988390234619</v>
      </c>
      <c r="ED26" s="150">
        <v>16.397356848115201</v>
      </c>
      <c r="EE26" s="150">
        <v>25.5372407504614</v>
      </c>
      <c r="EF26" s="157">
        <v>5.50919941168031</v>
      </c>
      <c r="EG26" s="150">
        <v>17.514414529172001</v>
      </c>
      <c r="EH26" s="150">
        <v>23.0236139408523</v>
      </c>
      <c r="EI26" s="328">
        <v>5.4539165036451198</v>
      </c>
      <c r="EJ26" s="327">
        <v>15.837675164914801</v>
      </c>
      <c r="EK26" s="329">
        <v>21.291591668559899</v>
      </c>
      <c r="EL26" s="368">
        <v>5.7927526695172196</v>
      </c>
      <c r="EM26" s="369">
        <v>13.0973317554955</v>
      </c>
      <c r="EN26" s="370">
        <v>18.890084425012699</v>
      </c>
      <c r="EO26" s="368">
        <v>5.00256238603549</v>
      </c>
      <c r="EP26" s="369">
        <v>12.1482697999061</v>
      </c>
      <c r="EQ26" s="370">
        <v>17.150832185941599</v>
      </c>
      <c r="ER26" s="157">
        <v>4.6384202348187404</v>
      </c>
      <c r="ES26" s="150">
        <v>11.625569610195701</v>
      </c>
      <c r="ET26" s="151">
        <v>16.2639898450145</v>
      </c>
      <c r="EU26" s="150">
        <v>5.3631754417787096</v>
      </c>
      <c r="EV26" s="150">
        <v>10.5337658962058</v>
      </c>
      <c r="EW26" s="151">
        <v>15.896941337984501</v>
      </c>
      <c r="EX26" s="157">
        <v>3.9649306647667899</v>
      </c>
      <c r="EY26" s="150">
        <v>9.29218282635874</v>
      </c>
      <c r="EZ26" s="151">
        <v>13.2571134911255</v>
      </c>
      <c r="FA26" s="157">
        <v>3.9139074675783898</v>
      </c>
      <c r="FB26" s="150">
        <v>9.4450132145901797</v>
      </c>
      <c r="FC26" s="150">
        <v>13.3589206821686</v>
      </c>
      <c r="FD26" s="157">
        <v>4.5045706589510104</v>
      </c>
      <c r="FE26" s="150">
        <v>10.055716800933499</v>
      </c>
      <c r="FF26" s="151">
        <v>14.560287459884499</v>
      </c>
      <c r="FG26" s="157">
        <v>4.3519427659753402</v>
      </c>
      <c r="FH26" s="150">
        <v>9.7209543932493307</v>
      </c>
      <c r="FI26" s="151">
        <v>14.0728971592247</v>
      </c>
      <c r="FJ26" s="444">
        <v>3.4980661234166801</v>
      </c>
      <c r="FK26" s="445">
        <v>8.3419146165692908</v>
      </c>
      <c r="FL26" s="446">
        <v>11.839980739986</v>
      </c>
      <c r="FM26" s="444">
        <v>3.7073504522854899</v>
      </c>
      <c r="FN26" s="445">
        <v>9.4406106390507905</v>
      </c>
      <c r="FO26" s="446">
        <v>13.147961091336301</v>
      </c>
      <c r="FP26" s="157">
        <v>3.71543952621635</v>
      </c>
      <c r="FQ26" s="150">
        <v>10.377181059124601</v>
      </c>
      <c r="FR26" s="151">
        <v>14.092620585341001</v>
      </c>
    </row>
    <row r="27" spans="1:174" ht="12.5">
      <c r="A27" s="413" t="str">
        <f>IF('1'!$A$1=1,B27,C27)</f>
        <v>France</v>
      </c>
      <c r="B27" s="101" t="s">
        <v>7</v>
      </c>
      <c r="C27" s="317" t="s">
        <v>21</v>
      </c>
      <c r="D27" s="93">
        <v>9.1303017729999993</v>
      </c>
      <c r="E27" s="58">
        <v>3.7321758104299598</v>
      </c>
      <c r="F27" s="154">
        <f t="shared" ref="F27" si="141">D27+E27</f>
        <v>12.862477583429959</v>
      </c>
      <c r="G27" s="93">
        <v>9.9695039730000001</v>
      </c>
      <c r="H27" s="58">
        <v>4.5472860514480002</v>
      </c>
      <c r="I27" s="278">
        <f t="shared" ref="I27" si="142">G27+H27</f>
        <v>14.516790024447999</v>
      </c>
      <c r="J27" s="58">
        <v>11.483020317999999</v>
      </c>
      <c r="K27" s="58">
        <v>4.5790400170107803</v>
      </c>
      <c r="L27" s="154">
        <f t="shared" ref="L27" si="143">J27+K27</f>
        <v>16.062060335010781</v>
      </c>
      <c r="M27" s="93">
        <v>10.853544479</v>
      </c>
      <c r="N27" s="58">
        <v>4.4673647668375001</v>
      </c>
      <c r="O27" s="154">
        <f t="shared" ref="O27" si="144">M27+N27</f>
        <v>15.3209092458375</v>
      </c>
      <c r="P27" s="93">
        <v>10.903255196</v>
      </c>
      <c r="Q27" s="58">
        <v>4.3284673160108902</v>
      </c>
      <c r="R27" s="278">
        <f t="shared" ref="R27" si="145">P27+Q27</f>
        <v>15.23172251201089</v>
      </c>
      <c r="S27" s="58">
        <v>10.684825494</v>
      </c>
      <c r="T27" s="58">
        <v>4.5307921657755399</v>
      </c>
      <c r="U27" s="154">
        <f t="shared" ref="U27" si="146">S27+T27</f>
        <v>15.215617659775539</v>
      </c>
      <c r="V27" s="93">
        <v>11.561708893</v>
      </c>
      <c r="W27" s="58">
        <v>4.3859116595246403</v>
      </c>
      <c r="X27" s="154">
        <f t="shared" ref="X27" si="147">V27+W27</f>
        <v>15.94762055252464</v>
      </c>
      <c r="Y27" s="93">
        <v>10.405352686000001</v>
      </c>
      <c r="Z27" s="58">
        <v>4.6660044127354796</v>
      </c>
      <c r="AA27" s="278">
        <f t="shared" ref="AA27" si="148">Y27+Z27</f>
        <v>15.071357098735479</v>
      </c>
      <c r="AB27" s="58">
        <v>10.993982317</v>
      </c>
      <c r="AC27" s="58">
        <v>4.2210930957296497</v>
      </c>
      <c r="AD27" s="154">
        <f t="shared" ref="AD27" si="149">AB27+AC27</f>
        <v>15.21507541272965</v>
      </c>
      <c r="AE27" s="93">
        <v>11.466089706</v>
      </c>
      <c r="AF27" s="58">
        <v>4.7042262433128501</v>
      </c>
      <c r="AG27" s="154">
        <f t="shared" ref="AG27" si="150">AE27+AF27</f>
        <v>16.170315949312851</v>
      </c>
      <c r="AH27" s="93">
        <v>12.372985314999999</v>
      </c>
      <c r="AI27" s="58">
        <v>5.3454768642186199</v>
      </c>
      <c r="AJ27" s="278">
        <f t="shared" ref="AJ27" si="151">AH27+AI27</f>
        <v>17.718462179218619</v>
      </c>
      <c r="AK27" s="58">
        <v>12.512998544</v>
      </c>
      <c r="AL27" s="58">
        <v>5.8837262951240001</v>
      </c>
      <c r="AM27" s="154">
        <f t="shared" ref="AM27" si="152">AK27+AL27</f>
        <v>18.396724839124001</v>
      </c>
      <c r="AN27" s="93">
        <v>11.241465753</v>
      </c>
      <c r="AO27" s="58">
        <v>4.7816621528864003</v>
      </c>
      <c r="AP27" s="154">
        <f t="shared" ref="AP27" si="153">AN27+AO27</f>
        <v>16.023127905886401</v>
      </c>
      <c r="AQ27" s="93">
        <v>10.259064357</v>
      </c>
      <c r="AR27" s="58">
        <v>5.5770154929775</v>
      </c>
      <c r="AS27" s="154">
        <f t="shared" ref="AS27" si="154">AQ27+AR27</f>
        <v>15.8360798499775</v>
      </c>
      <c r="AT27" s="93">
        <v>10.795173406</v>
      </c>
      <c r="AU27" s="58">
        <v>5.2753478074435902</v>
      </c>
      <c r="AV27" s="278">
        <f t="shared" ref="AV27" si="155">AT27+AU27</f>
        <v>16.070521213443591</v>
      </c>
      <c r="AW27" s="58">
        <v>10.196152849000001</v>
      </c>
      <c r="AX27" s="58">
        <v>5.1331613036411996</v>
      </c>
      <c r="AY27" s="154">
        <f t="shared" ref="AY27" si="156">AW27+AX27</f>
        <v>15.329314152641199</v>
      </c>
      <c r="AZ27" s="281">
        <v>8.7611237230000008</v>
      </c>
      <c r="BA27" s="154">
        <v>3.50702226838703</v>
      </c>
      <c r="BB27" s="278">
        <f t="shared" ref="BB27" si="157">AZ27+BA27</f>
        <v>12.26814599138703</v>
      </c>
      <c r="BC27" s="154">
        <v>7.8517474119999999</v>
      </c>
      <c r="BD27" s="154">
        <v>4.4074702349999999</v>
      </c>
      <c r="BE27" s="154">
        <f t="shared" ref="BE27" si="158">BC27+BD27</f>
        <v>12.259217647</v>
      </c>
      <c r="BF27" s="93">
        <v>8.3000000000000007</v>
      </c>
      <c r="BG27" s="58">
        <v>4.3</v>
      </c>
      <c r="BH27" s="58">
        <f t="shared" ref="BH27" si="159">BF27+BG27</f>
        <v>12.600000000000001</v>
      </c>
      <c r="BI27" s="93">
        <v>8.1</v>
      </c>
      <c r="BJ27" s="58">
        <v>4.9000000000000004</v>
      </c>
      <c r="BK27" s="155">
        <f>BI27+BJ27</f>
        <v>13</v>
      </c>
      <c r="BL27" s="156">
        <v>6.9163544721476118</v>
      </c>
      <c r="BM27" s="156">
        <v>4.7603217722144464</v>
      </c>
      <c r="BN27" s="58">
        <f t="shared" ref="BN27" si="160">BL27+BM27</f>
        <v>11.676676244362058</v>
      </c>
      <c r="BO27" s="150">
        <v>6.6029753708733931</v>
      </c>
      <c r="BP27" s="150">
        <v>5.4686312960136636</v>
      </c>
      <c r="BQ27" s="150">
        <f t="shared" ref="BQ27" si="161">BO27+BP27</f>
        <v>12.071606666887057</v>
      </c>
      <c r="BR27" s="150">
        <v>6.1573556913681466</v>
      </c>
      <c r="BS27" s="150">
        <v>5.4962318578680902</v>
      </c>
      <c r="BT27" s="150">
        <f t="shared" ref="BT27" si="162">BR27+BS27</f>
        <v>11.653587549236237</v>
      </c>
      <c r="BU27" s="157">
        <v>6.4832996770624804</v>
      </c>
      <c r="BV27" s="150">
        <v>6.1689847551907304</v>
      </c>
      <c r="BW27" s="150">
        <f t="shared" ref="BW27" si="163">BU27+BV27</f>
        <v>12.652284432253211</v>
      </c>
      <c r="BX27" s="157">
        <v>5.2965756360713794</v>
      </c>
      <c r="BY27" s="150">
        <v>5.7591940989720998</v>
      </c>
      <c r="BZ27" s="151">
        <f t="shared" ref="BZ27" si="164">BX27+BY27</f>
        <v>11.05576973504348</v>
      </c>
      <c r="CA27" s="150">
        <v>4.9015047447659503</v>
      </c>
      <c r="CB27" s="150">
        <v>6.1354676540046196</v>
      </c>
      <c r="CC27" s="150">
        <f t="shared" ref="CC27" si="165">CA27+CB27</f>
        <v>11.036972398770569</v>
      </c>
      <c r="CD27" s="157">
        <v>4.245617841744763</v>
      </c>
      <c r="CE27" s="150">
        <v>6.8703871815667901</v>
      </c>
      <c r="CF27" s="151">
        <f t="shared" ref="CF27" si="166">CD27+CE27</f>
        <v>11.116005023311553</v>
      </c>
      <c r="CG27" s="150">
        <v>4.9878364179149521</v>
      </c>
      <c r="CH27" s="150">
        <v>7.5588768919801801</v>
      </c>
      <c r="CI27" s="150">
        <f t="shared" ref="CI27" si="167">CG27+CH27</f>
        <v>12.546713309895132</v>
      </c>
      <c r="CJ27" s="157">
        <v>5.7507288439139801</v>
      </c>
      <c r="CK27" s="150">
        <v>7.8199800563287098</v>
      </c>
      <c r="CL27" s="150">
        <v>13.5707089002427</v>
      </c>
      <c r="CM27" s="157">
        <v>4.7627826423547397</v>
      </c>
      <c r="CN27" s="150">
        <v>8.4005241522156808</v>
      </c>
      <c r="CO27" s="151">
        <v>13.163306794570399</v>
      </c>
      <c r="CP27" s="150">
        <v>5.5442056735432903</v>
      </c>
      <c r="CQ27" s="150">
        <v>8.8339145642450703</v>
      </c>
      <c r="CR27" s="150">
        <v>14.3781202377884</v>
      </c>
      <c r="CS27" s="157">
        <v>5.8330940936975004</v>
      </c>
      <c r="CT27" s="150">
        <v>9.4854176853610301</v>
      </c>
      <c r="CU27" s="151">
        <v>15.3185117790585</v>
      </c>
      <c r="CV27" s="150">
        <v>6.3174034763508402</v>
      </c>
      <c r="CW27" s="150">
        <v>9.5579118144417006</v>
      </c>
      <c r="CX27" s="150">
        <v>15.8753152907925</v>
      </c>
      <c r="CY27" s="157">
        <v>5.4193587112665504</v>
      </c>
      <c r="CZ27" s="150">
        <v>10.0926895941508</v>
      </c>
      <c r="DA27" s="150">
        <v>15.5120483054173</v>
      </c>
      <c r="DB27" s="157">
        <v>6.1775680883848301</v>
      </c>
      <c r="DC27" s="150">
        <v>9.9054453208597408</v>
      </c>
      <c r="DD27" s="151">
        <v>16.0830134092446</v>
      </c>
      <c r="DE27" s="150">
        <v>6.6924665799942398</v>
      </c>
      <c r="DF27" s="150">
        <v>10.5871444392599</v>
      </c>
      <c r="DG27" s="150">
        <v>17.279611019254201</v>
      </c>
      <c r="DH27" s="157">
        <v>5.9906060435741999</v>
      </c>
      <c r="DI27" s="150">
        <v>9.9407540467115592</v>
      </c>
      <c r="DJ27" s="151">
        <v>15.9313600902858</v>
      </c>
      <c r="DK27" s="150">
        <v>4.5497553172683096</v>
      </c>
      <c r="DL27" s="150">
        <v>9.9890970332162805</v>
      </c>
      <c r="DM27" s="150">
        <v>14.5388523504846</v>
      </c>
      <c r="DN27" s="157">
        <v>6.2357571135201999</v>
      </c>
      <c r="DO27" s="150">
        <v>16.350262492109401</v>
      </c>
      <c r="DP27" s="150">
        <v>22.586019605629598</v>
      </c>
      <c r="DQ27" s="93">
        <v>6.4395668658587804</v>
      </c>
      <c r="DR27" s="58">
        <v>14.335526387027899</v>
      </c>
      <c r="DS27" s="58">
        <v>20.775093252886698</v>
      </c>
      <c r="DT27" s="157">
        <v>5.6521633990048503</v>
      </c>
      <c r="DU27" s="150">
        <v>14.4655213805113</v>
      </c>
      <c r="DV27" s="151">
        <v>20.1176847795161</v>
      </c>
      <c r="DW27" s="150">
        <v>4.3684729029151104</v>
      </c>
      <c r="DX27" s="150">
        <v>16.002941343718199</v>
      </c>
      <c r="DY27" s="150">
        <v>20.3714142466333</v>
      </c>
      <c r="DZ27" s="157">
        <v>4.9026761054699097</v>
      </c>
      <c r="EA27" s="150">
        <v>17.097811388293199</v>
      </c>
      <c r="EB27" s="151">
        <v>22.000487493763199</v>
      </c>
      <c r="EC27" s="150">
        <v>5.5514150268781499</v>
      </c>
      <c r="ED27" s="150">
        <v>17.3281611856121</v>
      </c>
      <c r="EE27" s="150">
        <v>22.8795762124902</v>
      </c>
      <c r="EF27" s="157">
        <v>4.3639093250345597</v>
      </c>
      <c r="EG27" s="150">
        <v>12.4250946012705</v>
      </c>
      <c r="EH27" s="150">
        <v>16.789003926305</v>
      </c>
      <c r="EI27" s="328">
        <v>4.3029031585700901</v>
      </c>
      <c r="EJ27" s="327">
        <v>12.128492650037799</v>
      </c>
      <c r="EK27" s="329">
        <v>16.431395808607899</v>
      </c>
      <c r="EL27" s="157">
        <v>3.8812199679571999</v>
      </c>
      <c r="EM27" s="150">
        <v>10.931907509969101</v>
      </c>
      <c r="EN27" s="151">
        <v>14.8131274779262</v>
      </c>
      <c r="EO27" s="157">
        <v>3.4974535266839299</v>
      </c>
      <c r="EP27" s="150">
        <v>10.327821683480201</v>
      </c>
      <c r="EQ27" s="151">
        <v>13.825275210164101</v>
      </c>
      <c r="ER27" s="157">
        <v>4.4935187714035898</v>
      </c>
      <c r="ES27" s="150">
        <v>9.4623193217311705</v>
      </c>
      <c r="ET27" s="151">
        <v>13.955838093134799</v>
      </c>
      <c r="EU27" s="150">
        <v>4.4935023000374796</v>
      </c>
      <c r="EV27" s="150">
        <v>9.6625313485506403</v>
      </c>
      <c r="EW27" s="151">
        <v>14.1560336485881</v>
      </c>
      <c r="EX27" s="157">
        <v>3.3744373503393499</v>
      </c>
      <c r="EY27" s="150">
        <v>9.1465745884976002</v>
      </c>
      <c r="EZ27" s="151">
        <v>12.521011938836899</v>
      </c>
      <c r="FA27" s="157">
        <v>3.5883223791628698</v>
      </c>
      <c r="FB27" s="150">
        <v>9.2797420173588705</v>
      </c>
      <c r="FC27" s="150">
        <v>12.868064396521699</v>
      </c>
      <c r="FD27" s="157">
        <v>3.5659430651452002</v>
      </c>
      <c r="FE27" s="150">
        <v>8.7391704340893703</v>
      </c>
      <c r="FF27" s="151">
        <v>12.305113499234601</v>
      </c>
      <c r="FG27" s="157">
        <v>4.1334166853385197</v>
      </c>
      <c r="FH27" s="150">
        <v>9.1349080694633802</v>
      </c>
      <c r="FI27" s="151">
        <v>13.268324754801901</v>
      </c>
      <c r="FJ27" s="444">
        <v>3.4061240000448301</v>
      </c>
      <c r="FK27" s="445">
        <v>8.2163833160120294</v>
      </c>
      <c r="FL27" s="446">
        <v>11.6225073160569</v>
      </c>
      <c r="FM27" s="444">
        <v>3.8443174605184698</v>
      </c>
      <c r="FN27" s="445">
        <v>9.2218131143048208</v>
      </c>
      <c r="FO27" s="446">
        <v>13.066130574823299</v>
      </c>
      <c r="FP27" s="157">
        <v>3.9191142651642998</v>
      </c>
      <c r="FQ27" s="150">
        <v>8.8607956523851694</v>
      </c>
      <c r="FR27" s="151">
        <v>12.779909917549499</v>
      </c>
    </row>
    <row r="28" spans="1:174" ht="12.5">
      <c r="A28" s="413" t="str">
        <f>IF('1'!$A$1=1,B28,C28)</f>
        <v>Portugal</v>
      </c>
      <c r="B28" s="101" t="s">
        <v>46</v>
      </c>
      <c r="C28" s="316" t="s">
        <v>64</v>
      </c>
      <c r="D28" s="93">
        <v>1.855955204</v>
      </c>
      <c r="E28" s="58">
        <v>15.2549208764938</v>
      </c>
      <c r="F28" s="154">
        <f t="shared" ref="F28" si="168">D28+E28</f>
        <v>17.110876080493799</v>
      </c>
      <c r="G28" s="93">
        <v>2.5428763860000001</v>
      </c>
      <c r="H28" s="58">
        <v>18.85773276632105</v>
      </c>
      <c r="I28" s="278">
        <f t="shared" ref="I28" si="169">G28+H28</f>
        <v>21.400609152321049</v>
      </c>
      <c r="J28" s="58">
        <v>1.9851093710000001</v>
      </c>
      <c r="K28" s="58">
        <v>19.05184468831234</v>
      </c>
      <c r="L28" s="154">
        <f t="shared" ref="L28" si="170">J28+K28</f>
        <v>21.03695405931234</v>
      </c>
      <c r="M28" s="93">
        <v>1.5368611270000001</v>
      </c>
      <c r="N28" s="58">
        <v>16.709323480496721</v>
      </c>
      <c r="O28" s="154">
        <f t="shared" ref="O28" si="171">M28+N28</f>
        <v>18.246184607496723</v>
      </c>
      <c r="P28" s="93">
        <v>1.6597444180000001</v>
      </c>
      <c r="Q28" s="58">
        <v>13.37666140800283</v>
      </c>
      <c r="R28" s="278">
        <f t="shared" ref="R28" si="172">P28+Q28</f>
        <v>15.036405826002831</v>
      </c>
      <c r="S28" s="58">
        <v>1.2409842609999999</v>
      </c>
      <c r="T28" s="58">
        <v>13.400093795896311</v>
      </c>
      <c r="U28" s="154">
        <f t="shared" ref="U28" si="173">S28+T28</f>
        <v>14.64107805689631</v>
      </c>
      <c r="V28" s="93">
        <v>1.588557091</v>
      </c>
      <c r="W28" s="58">
        <v>13.94337462471008</v>
      </c>
      <c r="X28" s="154">
        <f>V28+W28</f>
        <v>15.53193171571008</v>
      </c>
      <c r="Y28" s="93">
        <v>1.3718320450000001</v>
      </c>
      <c r="Z28" s="58">
        <v>13.645366974748271</v>
      </c>
      <c r="AA28" s="278">
        <f t="shared" ref="AA28" si="174">Y28+Z28</f>
        <v>15.01719901974827</v>
      </c>
      <c r="AB28" s="58">
        <v>0.91872271599999999</v>
      </c>
      <c r="AC28" s="58">
        <v>11.8693582400068</v>
      </c>
      <c r="AD28" s="154">
        <f t="shared" ref="AD28" si="175">AB28+AC28</f>
        <v>12.7880809560068</v>
      </c>
      <c r="AE28" s="93">
        <v>1.085345655</v>
      </c>
      <c r="AF28" s="58">
        <v>12.8689105168599</v>
      </c>
      <c r="AG28" s="154">
        <f t="shared" ref="AG28" si="176">AE28+AF28</f>
        <v>13.9542561718599</v>
      </c>
      <c r="AH28" s="93">
        <v>1.3700332369999999</v>
      </c>
      <c r="AI28" s="58">
        <v>12.643005920401439</v>
      </c>
      <c r="AJ28" s="278">
        <f t="shared" ref="AJ28" si="177">AH28+AI28</f>
        <v>14.013039157401439</v>
      </c>
      <c r="AK28" s="58">
        <v>1.048353994</v>
      </c>
      <c r="AL28" s="58">
        <v>12.37714846179237</v>
      </c>
      <c r="AM28" s="154">
        <f t="shared" ref="AM28" si="178">AK28+AL28</f>
        <v>13.425502455792369</v>
      </c>
      <c r="AN28" s="93">
        <v>0.76866434800000005</v>
      </c>
      <c r="AO28" s="58">
        <v>8.8207781646207994</v>
      </c>
      <c r="AP28" s="154">
        <f t="shared" ref="AP28" si="179">AN28+AO28</f>
        <v>9.5894425126207992</v>
      </c>
      <c r="AQ28" s="93">
        <v>0.94138424200000004</v>
      </c>
      <c r="AR28" s="58">
        <v>11.4073381303185</v>
      </c>
      <c r="AS28" s="154">
        <f t="shared" ref="AS28" si="180">AQ28+AR28</f>
        <v>12.3487223723185</v>
      </c>
      <c r="AT28" s="93">
        <v>1.257217356</v>
      </c>
      <c r="AU28" s="58">
        <v>10.877899323230199</v>
      </c>
      <c r="AV28" s="278">
        <f t="shared" ref="AV28" si="181">AT28+AU28</f>
        <v>12.135116679230199</v>
      </c>
      <c r="AW28" s="58">
        <v>1.110450401</v>
      </c>
      <c r="AX28" s="58">
        <v>9.0044435899475204</v>
      </c>
      <c r="AY28" s="154">
        <f t="shared" ref="AY28" si="182">AW28+AX28</f>
        <v>10.11489399094752</v>
      </c>
      <c r="AZ28" s="281">
        <v>0.81205886199999999</v>
      </c>
      <c r="BA28" s="154">
        <v>6.0141517128216302</v>
      </c>
      <c r="BB28" s="278">
        <f t="shared" ref="BB28" si="183">AZ28+BA28</f>
        <v>6.82621057482163</v>
      </c>
      <c r="BC28" s="154">
        <v>1.00525514</v>
      </c>
      <c r="BD28" s="154">
        <v>7.841964505</v>
      </c>
      <c r="BE28" s="154">
        <f t="shared" ref="BE28" si="184">BC28+BD28</f>
        <v>8.8472196449999991</v>
      </c>
      <c r="BF28" s="93">
        <v>1</v>
      </c>
      <c r="BG28" s="58">
        <v>8.6</v>
      </c>
      <c r="BH28" s="58">
        <f t="shared" ref="BH28" si="185">BF28+BG28</f>
        <v>9.6</v>
      </c>
      <c r="BI28" s="93">
        <v>1.2</v>
      </c>
      <c r="BJ28" s="58">
        <v>8.5</v>
      </c>
      <c r="BK28" s="155">
        <f>BI28+BJ28</f>
        <v>9.6999999999999993</v>
      </c>
      <c r="BL28" s="156">
        <v>1.110455206514994</v>
      </c>
      <c r="BM28" s="156">
        <v>7.2928028093977764</v>
      </c>
      <c r="BN28" s="58">
        <f>BL28+BM28</f>
        <v>8.4032580159127708</v>
      </c>
      <c r="BO28" s="150">
        <v>1.360247942595505</v>
      </c>
      <c r="BP28" s="150">
        <v>8.632786660346035</v>
      </c>
      <c r="BQ28" s="150">
        <f>BO28+BP28</f>
        <v>9.99303460294154</v>
      </c>
      <c r="BR28" s="150">
        <v>1.4630709523455778</v>
      </c>
      <c r="BS28" s="150">
        <v>8.9912719636703695</v>
      </c>
      <c r="BT28" s="150">
        <f>BR28+BS28</f>
        <v>10.454342916015948</v>
      </c>
      <c r="BU28" s="157">
        <v>1.3049088494006194</v>
      </c>
      <c r="BV28" s="150">
        <v>8.6250653148301204</v>
      </c>
      <c r="BW28" s="150">
        <f>BU28+BV28</f>
        <v>9.9299741642307389</v>
      </c>
      <c r="BX28" s="157">
        <v>1.233465025377392</v>
      </c>
      <c r="BY28" s="150">
        <v>7.8222294709634204</v>
      </c>
      <c r="BZ28" s="151">
        <f>BX28+BY28</f>
        <v>9.0556944963408128</v>
      </c>
      <c r="CA28" s="150">
        <v>1.6805804014640779</v>
      </c>
      <c r="CB28" s="150">
        <v>8.6493163608360604</v>
      </c>
      <c r="CC28" s="150">
        <f>CA28+CB28</f>
        <v>10.329896762300137</v>
      </c>
      <c r="CD28" s="157">
        <v>1.7818698858704858</v>
      </c>
      <c r="CE28" s="150">
        <v>9.8622456410545905</v>
      </c>
      <c r="CF28" s="151">
        <f>CD28+CE28</f>
        <v>11.644115526925077</v>
      </c>
      <c r="CG28" s="150">
        <v>1.6581574289426639</v>
      </c>
      <c r="CH28" s="150">
        <v>9.7517032351506199</v>
      </c>
      <c r="CI28" s="150">
        <f>CG28+CH28</f>
        <v>11.409860664093284</v>
      </c>
      <c r="CJ28" s="157">
        <v>2.09815946894143</v>
      </c>
      <c r="CK28" s="150">
        <v>8.8449013057539094</v>
      </c>
      <c r="CL28" s="150">
        <v>10.943060774695301</v>
      </c>
      <c r="CM28" s="157">
        <v>2.3688140827244202</v>
      </c>
      <c r="CN28" s="150">
        <v>10.1991268279445</v>
      </c>
      <c r="CO28" s="151">
        <v>12.567940910669</v>
      </c>
      <c r="CP28" s="150">
        <v>2.3375103093393998</v>
      </c>
      <c r="CQ28" s="150">
        <v>9.9046859436570607</v>
      </c>
      <c r="CR28" s="150">
        <v>12.2421962529965</v>
      </c>
      <c r="CS28" s="157">
        <v>2.29183111436544</v>
      </c>
      <c r="CT28" s="150">
        <v>9.6578544881260306</v>
      </c>
      <c r="CU28" s="151">
        <v>11.949685602491501</v>
      </c>
      <c r="CV28" s="150">
        <v>1.9667794073864799</v>
      </c>
      <c r="CW28" s="150">
        <v>8.9834419050052094</v>
      </c>
      <c r="CX28" s="150">
        <v>10.950221312391699</v>
      </c>
      <c r="CY28" s="157">
        <v>2.4170253211014399</v>
      </c>
      <c r="CZ28" s="150">
        <v>10.0479838194787</v>
      </c>
      <c r="DA28" s="150">
        <v>12.4650091405802</v>
      </c>
      <c r="DB28" s="157">
        <v>3.27297894308232</v>
      </c>
      <c r="DC28" s="150">
        <v>10.132337072392099</v>
      </c>
      <c r="DD28" s="151">
        <v>13.4053160154744</v>
      </c>
      <c r="DE28" s="150">
        <v>3.5909500174461502</v>
      </c>
      <c r="DF28" s="150">
        <v>10.0298738624868</v>
      </c>
      <c r="DG28" s="150">
        <v>13.6208238799329</v>
      </c>
      <c r="DH28" s="157">
        <v>3.0756633721858901</v>
      </c>
      <c r="DI28" s="150">
        <v>8.8019662778762608</v>
      </c>
      <c r="DJ28" s="151">
        <v>11.877629650062101</v>
      </c>
      <c r="DK28" s="150">
        <v>2.96672942305181</v>
      </c>
      <c r="DL28" s="150">
        <v>9.3478438621238702</v>
      </c>
      <c r="DM28" s="150">
        <v>12.314573285175699</v>
      </c>
      <c r="DN28" s="157">
        <v>3.8373448692408498</v>
      </c>
      <c r="DO28" s="150">
        <v>12.6683039909942</v>
      </c>
      <c r="DP28" s="150">
        <v>16.505648860235102</v>
      </c>
      <c r="DQ28" s="93">
        <v>3.1241946265238401</v>
      </c>
      <c r="DR28" s="58">
        <v>11.7680371986884</v>
      </c>
      <c r="DS28" s="58">
        <v>14.8922318252122</v>
      </c>
      <c r="DT28" s="157">
        <v>2.6480828099741398</v>
      </c>
      <c r="DU28" s="150">
        <v>10.419349085623001</v>
      </c>
      <c r="DV28" s="151">
        <v>13.0674318955971</v>
      </c>
      <c r="DW28" s="150">
        <v>2.80750392174307</v>
      </c>
      <c r="DX28" s="150">
        <v>12.5671953404329</v>
      </c>
      <c r="DY28" s="150">
        <v>15.3746992621759</v>
      </c>
      <c r="DZ28" s="157">
        <v>3.3334571309974002</v>
      </c>
      <c r="EA28" s="150">
        <v>12.4310715923424</v>
      </c>
      <c r="EB28" s="151">
        <v>15.764528723339801</v>
      </c>
      <c r="EC28" s="150">
        <v>3.4505631735985198</v>
      </c>
      <c r="ED28" s="150">
        <v>11.8508363921345</v>
      </c>
      <c r="EE28" s="150">
        <v>15.301399565733</v>
      </c>
      <c r="EF28" s="157">
        <v>2.52077935536194</v>
      </c>
      <c r="EG28" s="150">
        <v>8.1710212745231701</v>
      </c>
      <c r="EH28" s="150">
        <v>10.691800629885099</v>
      </c>
      <c r="EI28" s="328">
        <v>2.1234222544618202</v>
      </c>
      <c r="EJ28" s="327">
        <v>7.9751726147880797</v>
      </c>
      <c r="EK28" s="329">
        <v>10.098594869249901</v>
      </c>
      <c r="EL28" s="157">
        <v>2.6834656463725799</v>
      </c>
      <c r="EM28" s="150">
        <v>7.39385187143347</v>
      </c>
      <c r="EN28" s="151">
        <v>10.077317517806099</v>
      </c>
      <c r="EO28" s="157">
        <v>2.94016663586256</v>
      </c>
      <c r="EP28" s="150">
        <v>9.0890715930747792</v>
      </c>
      <c r="EQ28" s="151">
        <v>12.029238228937301</v>
      </c>
      <c r="ER28" s="157">
        <v>3.0765193923563801</v>
      </c>
      <c r="ES28" s="150">
        <v>8.6644737669063794</v>
      </c>
      <c r="ET28" s="151">
        <v>11.7409931592628</v>
      </c>
      <c r="EU28" s="150">
        <v>3.0060642076151201</v>
      </c>
      <c r="EV28" s="150">
        <v>8.3275240567079791</v>
      </c>
      <c r="EW28" s="151">
        <v>11.333588264323099</v>
      </c>
      <c r="EX28" s="157">
        <v>2.9903651710480399</v>
      </c>
      <c r="EY28" s="150">
        <v>7.3508121268963498</v>
      </c>
      <c r="EZ28" s="151">
        <v>10.3411772979444</v>
      </c>
      <c r="FA28" s="157">
        <v>3.0426785350919201</v>
      </c>
      <c r="FB28" s="150">
        <v>8.0862839682886491</v>
      </c>
      <c r="FC28" s="150">
        <v>11.128962503380601</v>
      </c>
      <c r="FD28" s="157">
        <v>3.0998522387825802</v>
      </c>
      <c r="FE28" s="150">
        <v>7.7514002386734999</v>
      </c>
      <c r="FF28" s="151">
        <v>10.8512524774561</v>
      </c>
      <c r="FG28" s="157">
        <v>2.8615561532324501</v>
      </c>
      <c r="FH28" s="150">
        <v>8.0611653564083792</v>
      </c>
      <c r="FI28" s="151">
        <v>10.9227215096408</v>
      </c>
      <c r="FJ28" s="444">
        <v>2.8539688179784402</v>
      </c>
      <c r="FK28" s="445">
        <v>6.8645482983563904</v>
      </c>
      <c r="FL28" s="446">
        <v>9.7185171163348301</v>
      </c>
      <c r="FM28" s="444">
        <v>3.5158045992551399</v>
      </c>
      <c r="FN28" s="445">
        <v>8.1797338826561692</v>
      </c>
      <c r="FO28" s="446">
        <v>11.695538481911299</v>
      </c>
      <c r="FP28" s="157">
        <v>3.05244185139831</v>
      </c>
      <c r="FQ28" s="150">
        <v>8.2485182118457008</v>
      </c>
      <c r="FR28" s="151">
        <v>11.300960063244</v>
      </c>
    </row>
    <row r="29" spans="1:174" ht="12.5">
      <c r="A29" s="413" t="str">
        <f>IF('1'!$A$1=1,B29,C29)</f>
        <v>Marshall Islands</v>
      </c>
      <c r="B29" s="101" t="s">
        <v>44</v>
      </c>
      <c r="C29" s="318" t="s">
        <v>62</v>
      </c>
      <c r="D29" s="93">
        <v>0.58799999999999997</v>
      </c>
      <c r="E29" s="58">
        <v>0</v>
      </c>
      <c r="F29" s="154">
        <f t="shared" ref="F29" si="186">D29+E29</f>
        <v>0.58799999999999997</v>
      </c>
      <c r="G29" s="93">
        <v>1.101</v>
      </c>
      <c r="H29" s="58">
        <v>0</v>
      </c>
      <c r="I29" s="278">
        <f t="shared" ref="I29" si="187">G29+H29</f>
        <v>1.101</v>
      </c>
      <c r="J29" s="58">
        <v>1.3129999999999999</v>
      </c>
      <c r="K29" s="58">
        <v>1E-3</v>
      </c>
      <c r="L29" s="154">
        <f t="shared" ref="L29" si="188">J29+K29</f>
        <v>1.3139999999999998</v>
      </c>
      <c r="M29" s="93">
        <v>1.819</v>
      </c>
      <c r="N29" s="58">
        <v>0</v>
      </c>
      <c r="O29" s="154">
        <f t="shared" ref="O29" si="189">M29+N29</f>
        <v>1.819</v>
      </c>
      <c r="P29" s="93">
        <v>1.88</v>
      </c>
      <c r="Q29" s="58">
        <v>0</v>
      </c>
      <c r="R29" s="278">
        <f t="shared" ref="R29" si="190">P29+Q29</f>
        <v>1.88</v>
      </c>
      <c r="S29" s="58">
        <v>2.9689999999999999</v>
      </c>
      <c r="T29" s="58">
        <v>0</v>
      </c>
      <c r="U29" s="154">
        <f t="shared" ref="U29" si="191">S29+T29</f>
        <v>2.9689999999999999</v>
      </c>
      <c r="V29" s="93">
        <v>2.7690000000000001</v>
      </c>
      <c r="W29" s="58">
        <v>0</v>
      </c>
      <c r="X29" s="154">
        <v>2.7690000000000001</v>
      </c>
      <c r="Y29" s="93">
        <v>2.3460000000000001</v>
      </c>
      <c r="Z29" s="58">
        <v>0</v>
      </c>
      <c r="AA29" s="278">
        <f t="shared" ref="AA29" si="192">Y29+Z29</f>
        <v>2.3460000000000001</v>
      </c>
      <c r="AB29" s="58">
        <v>2.0960000000000001</v>
      </c>
      <c r="AC29" s="58">
        <v>1E-3</v>
      </c>
      <c r="AD29" s="154">
        <f t="shared" ref="AD29" si="193">AB29+AC29</f>
        <v>2.097</v>
      </c>
      <c r="AE29" s="93">
        <v>2.6970000000000001</v>
      </c>
      <c r="AF29" s="58">
        <v>1E-3</v>
      </c>
      <c r="AG29" s="154">
        <f t="shared" ref="AG29" si="194">AE29+AF29</f>
        <v>2.698</v>
      </c>
      <c r="AH29" s="93">
        <v>3.16</v>
      </c>
      <c r="AI29" s="58">
        <v>1E-3</v>
      </c>
      <c r="AJ29" s="278">
        <f t="shared" ref="AJ29" si="195">AH29+AI29</f>
        <v>3.161</v>
      </c>
      <c r="AK29" s="58">
        <v>3.9889999999999999</v>
      </c>
      <c r="AL29" s="58">
        <v>0</v>
      </c>
      <c r="AM29" s="154">
        <f t="shared" ref="AM29" si="196">AK29+AL29</f>
        <v>3.9889999999999999</v>
      </c>
      <c r="AN29" s="93">
        <v>4.3</v>
      </c>
      <c r="AO29" s="58">
        <v>0</v>
      </c>
      <c r="AP29" s="154">
        <f t="shared" ref="AP29" si="197">AN29+AO29</f>
        <v>4.3</v>
      </c>
      <c r="AQ29" s="93">
        <v>4.6749999999999998</v>
      </c>
      <c r="AR29" s="58">
        <v>0</v>
      </c>
      <c r="AS29" s="154">
        <f t="shared" ref="AS29" si="198">AQ29+AR29</f>
        <v>4.6749999999999998</v>
      </c>
      <c r="AT29" s="93">
        <v>5.6</v>
      </c>
      <c r="AU29" s="58">
        <v>0</v>
      </c>
      <c r="AV29" s="278">
        <f t="shared" ref="AV29" si="199">AT29+AU29</f>
        <v>5.6</v>
      </c>
      <c r="AW29" s="58">
        <v>6.5</v>
      </c>
      <c r="AX29" s="58">
        <v>0</v>
      </c>
      <c r="AY29" s="154">
        <f t="shared" ref="AY29" si="200">AW29+AX29</f>
        <v>6.5</v>
      </c>
      <c r="AZ29" s="281">
        <v>5.8</v>
      </c>
      <c r="BA29" s="154">
        <v>0</v>
      </c>
      <c r="BB29" s="278">
        <f t="shared" ref="BB29" si="201">AZ29+BA29</f>
        <v>5.8</v>
      </c>
      <c r="BC29" s="154">
        <v>5.8</v>
      </c>
      <c r="BD29" s="154">
        <v>0</v>
      </c>
      <c r="BE29" s="154">
        <f t="shared" ref="BE29" si="202">BC29+BD29</f>
        <v>5.8</v>
      </c>
      <c r="BF29" s="93">
        <v>8.8000000000000007</v>
      </c>
      <c r="BG29" s="58">
        <v>0</v>
      </c>
      <c r="BH29" s="58">
        <f t="shared" ref="BH29" si="203">BF29+BG29</f>
        <v>8.8000000000000007</v>
      </c>
      <c r="BI29" s="93">
        <v>12</v>
      </c>
      <c r="BJ29" s="58">
        <v>0</v>
      </c>
      <c r="BK29" s="155">
        <f t="shared" ref="BK29" si="204">BI29+BJ29</f>
        <v>12</v>
      </c>
      <c r="BL29" s="156">
        <v>10.611690307605802</v>
      </c>
      <c r="BM29" s="156">
        <v>1.5E-3</v>
      </c>
      <c r="BN29" s="58">
        <f t="shared" ref="BN29" si="205">BL29+BM29</f>
        <v>10.613190307605802</v>
      </c>
      <c r="BO29" s="150">
        <v>9.3734623793437883</v>
      </c>
      <c r="BP29" s="150">
        <v>0</v>
      </c>
      <c r="BQ29" s="150">
        <f t="shared" ref="BQ29" si="206">BO29+BP29</f>
        <v>9.3734623793437883</v>
      </c>
      <c r="BR29" s="150">
        <v>11.380314817299849</v>
      </c>
      <c r="BS29" s="150">
        <v>0</v>
      </c>
      <c r="BT29" s="150">
        <f t="shared" ref="BT29" si="207">BR29+BS29</f>
        <v>11.380314817299849</v>
      </c>
      <c r="BU29" s="157">
        <v>9.7093880745936421</v>
      </c>
      <c r="BV29" s="150">
        <v>0</v>
      </c>
      <c r="BW29" s="150">
        <f t="shared" ref="BW29" si="208">BU29+BV29</f>
        <v>9.7093880745936421</v>
      </c>
      <c r="BX29" s="157">
        <v>10.494754629571599</v>
      </c>
      <c r="BY29" s="150">
        <v>2.1133777467978199E-4</v>
      </c>
      <c r="BZ29" s="151">
        <f t="shared" ref="BZ29" si="209">BX29+BY29</f>
        <v>10.494965967346278</v>
      </c>
      <c r="CA29" s="150">
        <v>11.890092469864401</v>
      </c>
      <c r="CB29" s="150">
        <v>0</v>
      </c>
      <c r="CC29" s="150">
        <f t="shared" ref="CC29" si="210">CA29+CB29</f>
        <v>11.890092469864401</v>
      </c>
      <c r="CD29" s="157">
        <v>12.724236282884501</v>
      </c>
      <c r="CE29" s="150">
        <v>0</v>
      </c>
      <c r="CF29" s="151">
        <f t="shared" ref="CF29" si="211">CD29+CE29</f>
        <v>12.724236282884501</v>
      </c>
      <c r="CG29" s="150">
        <v>11.886189793293081</v>
      </c>
      <c r="CH29" s="150">
        <v>0</v>
      </c>
      <c r="CI29" s="150">
        <f t="shared" ref="CI29" si="212">CG29+CH29</f>
        <v>11.886189793293081</v>
      </c>
      <c r="CJ29" s="157">
        <v>13.984608044166199</v>
      </c>
      <c r="CK29" s="150">
        <v>0</v>
      </c>
      <c r="CL29" s="150">
        <v>13.984608044166199</v>
      </c>
      <c r="CM29" s="157">
        <v>14.792915282908501</v>
      </c>
      <c r="CN29" s="150">
        <v>0</v>
      </c>
      <c r="CO29" s="151">
        <v>14.792915282908501</v>
      </c>
      <c r="CP29" s="150">
        <v>15.957817578296501</v>
      </c>
      <c r="CQ29" s="150">
        <v>0</v>
      </c>
      <c r="CR29" s="150">
        <v>15.957817578296501</v>
      </c>
      <c r="CS29" s="157">
        <v>17.159441492132899</v>
      </c>
      <c r="CT29" s="150">
        <v>0</v>
      </c>
      <c r="CU29" s="151">
        <v>17.159441492132899</v>
      </c>
      <c r="CV29" s="150">
        <v>14.7829184534638</v>
      </c>
      <c r="CW29" s="150">
        <v>0</v>
      </c>
      <c r="CX29" s="150">
        <v>14.7829184534638</v>
      </c>
      <c r="CY29" s="157">
        <v>17.330884486557899</v>
      </c>
      <c r="CZ29" s="150">
        <v>5.0000000000000001E-4</v>
      </c>
      <c r="DA29" s="150">
        <v>17.331384486557901</v>
      </c>
      <c r="DB29" s="157">
        <v>18.8066202991787</v>
      </c>
      <c r="DC29" s="150">
        <v>0</v>
      </c>
      <c r="DD29" s="151">
        <v>18.8066202991787</v>
      </c>
      <c r="DE29" s="150">
        <v>19.825607666271502</v>
      </c>
      <c r="DF29" s="150">
        <v>0</v>
      </c>
      <c r="DG29" s="150">
        <v>19.825607666271502</v>
      </c>
      <c r="DH29" s="157">
        <v>18.856782153193599</v>
      </c>
      <c r="DI29" s="150">
        <v>0</v>
      </c>
      <c r="DJ29" s="151">
        <v>18.856782153193599</v>
      </c>
      <c r="DK29" s="150">
        <v>18.91079963464</v>
      </c>
      <c r="DL29" s="150">
        <v>0</v>
      </c>
      <c r="DM29" s="150">
        <v>18.91079963464</v>
      </c>
      <c r="DN29" s="157">
        <v>19.723265484472901</v>
      </c>
      <c r="DO29" s="150">
        <v>0</v>
      </c>
      <c r="DP29" s="150">
        <v>19.723265484472901</v>
      </c>
      <c r="DQ29" s="93">
        <v>20.985475846766899</v>
      </c>
      <c r="DR29" s="58">
        <v>2.5000000000000001E-4</v>
      </c>
      <c r="DS29" s="58">
        <v>20.985725846766901</v>
      </c>
      <c r="DT29" s="157">
        <v>19.877715991034002</v>
      </c>
      <c r="DU29" s="150">
        <v>0</v>
      </c>
      <c r="DV29" s="151">
        <v>19.877715991034002</v>
      </c>
      <c r="DW29" s="150">
        <v>27.534495997530399</v>
      </c>
      <c r="DX29" s="150">
        <v>0</v>
      </c>
      <c r="DY29" s="150">
        <v>27.534495997530399</v>
      </c>
      <c r="DZ29" s="157">
        <v>30.918241602233199</v>
      </c>
      <c r="EA29" s="150">
        <v>0</v>
      </c>
      <c r="EB29" s="151">
        <v>30.918241602233199</v>
      </c>
      <c r="EC29" s="150">
        <v>30.9040497665552</v>
      </c>
      <c r="ED29" s="150">
        <v>0</v>
      </c>
      <c r="EE29" s="150">
        <v>30.9040497665552</v>
      </c>
      <c r="EF29" s="157">
        <v>14.2834914862649</v>
      </c>
      <c r="EG29" s="150">
        <v>0</v>
      </c>
      <c r="EH29" s="150">
        <v>14.2834914862649</v>
      </c>
      <c r="EI29" s="328">
        <v>11.944008050872799</v>
      </c>
      <c r="EJ29" s="327">
        <v>0</v>
      </c>
      <c r="EK29" s="329">
        <v>11.944008050872799</v>
      </c>
      <c r="EL29" s="157">
        <v>12.2263964174491</v>
      </c>
      <c r="EM29" s="150">
        <v>0</v>
      </c>
      <c r="EN29" s="151">
        <v>12.2263964174491</v>
      </c>
      <c r="EO29" s="157">
        <v>13.6480125886052</v>
      </c>
      <c r="EP29" s="150">
        <v>0</v>
      </c>
      <c r="EQ29" s="151">
        <v>13.6480125886052</v>
      </c>
      <c r="ER29" s="157">
        <v>12.3136310106525</v>
      </c>
      <c r="ES29" s="150">
        <v>4.4999999999999997E-3</v>
      </c>
      <c r="ET29" s="151">
        <v>12.3181310106525</v>
      </c>
      <c r="EU29" s="150">
        <v>12.680091760909599</v>
      </c>
      <c r="EV29" s="150">
        <v>7.5000000000000002E-4</v>
      </c>
      <c r="EW29" s="151">
        <v>12.680841760909599</v>
      </c>
      <c r="EX29" s="157">
        <v>10.609621454567201</v>
      </c>
      <c r="EY29" s="150">
        <v>0</v>
      </c>
      <c r="EZ29" s="151">
        <v>10.609621454567201</v>
      </c>
      <c r="FA29" s="157">
        <v>10.287297093011899</v>
      </c>
      <c r="FB29" s="150">
        <v>0</v>
      </c>
      <c r="FC29" s="150">
        <v>10.287297093011899</v>
      </c>
      <c r="FD29" s="157">
        <v>10.8448897106038</v>
      </c>
      <c r="FE29" s="150">
        <v>0</v>
      </c>
      <c r="FF29" s="151">
        <v>10.8448897106038</v>
      </c>
      <c r="FG29" s="157">
        <v>10.7094914989129</v>
      </c>
      <c r="FH29" s="150">
        <v>0</v>
      </c>
      <c r="FI29" s="151">
        <v>10.7094914989129</v>
      </c>
      <c r="FJ29" s="444">
        <v>10.0376261415275</v>
      </c>
      <c r="FK29" s="457">
        <v>0</v>
      </c>
      <c r="FL29" s="446">
        <v>10.0376261415275</v>
      </c>
      <c r="FM29" s="444">
        <v>9.8193470067887407</v>
      </c>
      <c r="FN29" s="457">
        <v>0</v>
      </c>
      <c r="FO29" s="446">
        <v>9.8193470067887407</v>
      </c>
      <c r="FP29" s="157">
        <v>10.8299382976962</v>
      </c>
      <c r="FQ29" s="150">
        <v>0</v>
      </c>
      <c r="FR29" s="151">
        <v>10.8299382976962</v>
      </c>
    </row>
    <row r="30" spans="1:174" ht="12.5">
      <c r="A30" s="413" t="str">
        <f>IF('1'!$A$1=1,B30,C30)</f>
        <v>liberia</v>
      </c>
      <c r="B30" s="101" t="s">
        <v>95</v>
      </c>
      <c r="C30" s="316" t="s">
        <v>96</v>
      </c>
      <c r="D30" s="93">
        <v>1.8039722685911099</v>
      </c>
      <c r="E30" s="58">
        <v>0.111398547131868</v>
      </c>
      <c r="F30" s="154">
        <v>1.9153708157229801</v>
      </c>
      <c r="G30" s="93">
        <v>4.0285323986971804</v>
      </c>
      <c r="H30" s="58">
        <v>0.11668827186526801</v>
      </c>
      <c r="I30" s="278">
        <v>4.1452206705624501</v>
      </c>
      <c r="J30" s="58">
        <v>2.18201582224461</v>
      </c>
      <c r="K30" s="58">
        <v>0.137437860533035</v>
      </c>
      <c r="L30" s="154">
        <v>2.31945368277764</v>
      </c>
      <c r="M30" s="93">
        <v>2.2219020734719699</v>
      </c>
      <c r="N30" s="58">
        <v>5.1492649608085597E-2</v>
      </c>
      <c r="O30" s="154">
        <v>2.27339472308006</v>
      </c>
      <c r="P30" s="93">
        <v>2.3643820765188899</v>
      </c>
      <c r="Q30" s="58">
        <v>4.5621367817865903E-2</v>
      </c>
      <c r="R30" s="278">
        <v>2.4100034443367599</v>
      </c>
      <c r="S30" s="58">
        <v>2.1270761954947699</v>
      </c>
      <c r="T30" s="58">
        <v>0.34129347200400401</v>
      </c>
      <c r="U30" s="154">
        <v>2.4683696674987701</v>
      </c>
      <c r="V30" s="93">
        <v>2.6413290490447499</v>
      </c>
      <c r="W30" s="58">
        <v>7.7302087104642606E-2</v>
      </c>
      <c r="X30" s="154">
        <v>2.7186311361493898</v>
      </c>
      <c r="Y30" s="93">
        <v>3.0347072855154198</v>
      </c>
      <c r="Z30" s="58">
        <v>0.105351334030258</v>
      </c>
      <c r="AA30" s="278">
        <v>3.1400586195456799</v>
      </c>
      <c r="AB30" s="58">
        <v>2.4783273101436101</v>
      </c>
      <c r="AC30" s="58">
        <v>5.8494468603925903E-2</v>
      </c>
      <c r="AD30" s="154">
        <v>2.53682177874754</v>
      </c>
      <c r="AE30" s="93">
        <v>2.73854597152673</v>
      </c>
      <c r="AF30" s="58">
        <v>9.4222779934134304E-2</v>
      </c>
      <c r="AG30" s="154">
        <v>2.8327687514608701</v>
      </c>
      <c r="AH30" s="93">
        <v>4.2254181446432701</v>
      </c>
      <c r="AI30" s="58">
        <v>6.8699936395709094E-2</v>
      </c>
      <c r="AJ30" s="278">
        <v>4.2941180810389801</v>
      </c>
      <c r="AK30" s="58">
        <v>5.6500143799516902</v>
      </c>
      <c r="AL30" s="58">
        <v>8.1827525175178398E-2</v>
      </c>
      <c r="AM30" s="154">
        <v>5.7318419051268696</v>
      </c>
      <c r="AN30" s="93">
        <v>5.8299640111658801</v>
      </c>
      <c r="AO30" s="58">
        <v>6.1755056078926597E-2</v>
      </c>
      <c r="AP30" s="154">
        <v>5.8917190672448099</v>
      </c>
      <c r="AQ30" s="93">
        <v>4.7489921720822403</v>
      </c>
      <c r="AR30" s="58">
        <v>4.5309310288545498E-2</v>
      </c>
      <c r="AS30" s="154">
        <v>4.7943014823707903</v>
      </c>
      <c r="AT30" s="93">
        <v>4.9754219954868404</v>
      </c>
      <c r="AU30" s="58">
        <v>5.8980740883115203E-2</v>
      </c>
      <c r="AV30" s="278">
        <v>5.0344027363699597</v>
      </c>
      <c r="AW30" s="58">
        <v>5.31563252423335</v>
      </c>
      <c r="AX30" s="58">
        <v>4.8169653523968001E-2</v>
      </c>
      <c r="AY30" s="154">
        <v>5.3638021777573197</v>
      </c>
      <c r="AZ30" s="281">
        <v>4.4682042454584199</v>
      </c>
      <c r="BA30" s="154">
        <v>2.49695126971828E-2</v>
      </c>
      <c r="BB30" s="278">
        <v>4.4931737581556002</v>
      </c>
      <c r="BC30" s="154">
        <v>4.4058494516976303</v>
      </c>
      <c r="BD30" s="154">
        <v>4.6774548970376903E-2</v>
      </c>
      <c r="BE30" s="154">
        <v>4.4526240006680098</v>
      </c>
      <c r="BF30" s="93">
        <v>4.6697626760055497</v>
      </c>
      <c r="BG30" s="58">
        <v>7.08910758507518E-2</v>
      </c>
      <c r="BH30" s="58">
        <v>4.7406537518562999</v>
      </c>
      <c r="BI30" s="93">
        <v>5.7671932994501596</v>
      </c>
      <c r="BJ30" s="58">
        <v>9.2507697180318399E-2</v>
      </c>
      <c r="BK30" s="155">
        <v>5.8597009966304796</v>
      </c>
      <c r="BL30" s="156">
        <v>4.8071346593364694</v>
      </c>
      <c r="BM30" s="156">
        <v>6.3018081115929603E-2</v>
      </c>
      <c r="BN30" s="58">
        <f t="shared" ref="BN30" si="213">BL30+BM30</f>
        <v>4.870152740452399</v>
      </c>
      <c r="BO30" s="150">
        <v>6.0311493166350498</v>
      </c>
      <c r="BP30" s="150">
        <v>5.4928189400636901E-2</v>
      </c>
      <c r="BQ30" s="150">
        <f t="shared" ref="BQ30" si="214">BO30+BP30</f>
        <v>6.0860775060356866</v>
      </c>
      <c r="BR30" s="150">
        <v>6.5183278810863712</v>
      </c>
      <c r="BS30" s="150">
        <v>0.11643585948721299</v>
      </c>
      <c r="BT30" s="150">
        <f t="shared" ref="BT30" si="215">BR30+BS30</f>
        <v>6.6347637405735842</v>
      </c>
      <c r="BU30" s="157">
        <v>8.3312856027890252</v>
      </c>
      <c r="BV30" s="150">
        <v>6.1244458457473297E-2</v>
      </c>
      <c r="BW30" s="150">
        <f t="shared" ref="BW30" si="216">BU30+BV30</f>
        <v>8.3925300612464984</v>
      </c>
      <c r="BX30" s="157">
        <v>9.5201610639646805</v>
      </c>
      <c r="BY30" s="150">
        <v>0.121605957350437</v>
      </c>
      <c r="BZ30" s="151">
        <f t="shared" ref="BZ30" si="217">BX30+BY30</f>
        <v>9.6417670213151183</v>
      </c>
      <c r="CA30" s="150">
        <v>11.539018045503679</v>
      </c>
      <c r="CB30" s="150">
        <v>6.4133403147149506E-2</v>
      </c>
      <c r="CC30" s="150">
        <f t="shared" ref="CC30" si="218">CA30+CB30</f>
        <v>11.603151448650829</v>
      </c>
      <c r="CD30" s="157">
        <v>12.871297145781899</v>
      </c>
      <c r="CE30" s="150">
        <v>9.1851252030726901E-2</v>
      </c>
      <c r="CF30" s="151">
        <f t="shared" ref="CF30" si="219">CD30+CE30</f>
        <v>12.963148397812626</v>
      </c>
      <c r="CG30" s="150">
        <v>13.582883940733501</v>
      </c>
      <c r="CH30" s="150">
        <v>8.0731327491992994E-2</v>
      </c>
      <c r="CI30" s="150">
        <f t="shared" ref="CI30" si="220">CG30+CH30</f>
        <v>13.663615268225493</v>
      </c>
      <c r="CJ30" s="157">
        <v>16.3278456869655</v>
      </c>
      <c r="CK30" s="150">
        <v>0.115479634394366</v>
      </c>
      <c r="CL30" s="150">
        <v>16.443325321359801</v>
      </c>
      <c r="CM30" s="157">
        <v>16.5648718810255</v>
      </c>
      <c r="CN30" s="150">
        <v>0.105213714907657</v>
      </c>
      <c r="CO30" s="151">
        <v>16.670085595933099</v>
      </c>
      <c r="CP30" s="150">
        <v>17.609241201199801</v>
      </c>
      <c r="CQ30" s="150">
        <v>0.163728497518974</v>
      </c>
      <c r="CR30" s="150">
        <v>17.7729696987188</v>
      </c>
      <c r="CS30" s="157">
        <v>18.394835077087102</v>
      </c>
      <c r="CT30" s="150">
        <v>0.139068535622351</v>
      </c>
      <c r="CU30" s="151">
        <v>18.533903612709398</v>
      </c>
      <c r="CV30" s="150">
        <v>18.417723039003</v>
      </c>
      <c r="CW30" s="150">
        <v>0.15587607455258101</v>
      </c>
      <c r="CX30" s="150">
        <v>18.573599113555499</v>
      </c>
      <c r="CY30" s="157">
        <v>18.875964641376701</v>
      </c>
      <c r="CZ30" s="150">
        <v>0.166501377723732</v>
      </c>
      <c r="DA30" s="150">
        <v>19.042466019100399</v>
      </c>
      <c r="DB30" s="157">
        <v>19.731274834115101</v>
      </c>
      <c r="DC30" s="150">
        <v>0.18740811736181701</v>
      </c>
      <c r="DD30" s="151">
        <v>19.918682951476899</v>
      </c>
      <c r="DE30" s="150">
        <v>19.991785088151101</v>
      </c>
      <c r="DF30" s="150">
        <v>0.13005629161517601</v>
      </c>
      <c r="DG30" s="150">
        <v>20.121841379766199</v>
      </c>
      <c r="DH30" s="157">
        <v>24.568631428103199</v>
      </c>
      <c r="DI30" s="150">
        <v>0.167917367701645</v>
      </c>
      <c r="DJ30" s="151">
        <v>24.736548795804801</v>
      </c>
      <c r="DK30" s="150">
        <v>28.001132305186498</v>
      </c>
      <c r="DL30" s="150">
        <v>0.12852699790552599</v>
      </c>
      <c r="DM30" s="150">
        <v>28.129659303092001</v>
      </c>
      <c r="DN30" s="157">
        <v>29.339996961151801</v>
      </c>
      <c r="DO30" s="150">
        <v>0.13833355982745199</v>
      </c>
      <c r="DP30" s="150">
        <v>29.478330520979199</v>
      </c>
      <c r="DQ30" s="93">
        <v>28.344114962328</v>
      </c>
      <c r="DR30" s="58">
        <v>0.109773999884377</v>
      </c>
      <c r="DS30" s="58">
        <v>28.4538889622124</v>
      </c>
      <c r="DT30" s="157">
        <v>28.5340119566524</v>
      </c>
      <c r="DU30" s="150">
        <v>0.13183460810907999</v>
      </c>
      <c r="DV30" s="151">
        <v>28.665846564761399</v>
      </c>
      <c r="DW30" s="150">
        <v>29.257863195046699</v>
      </c>
      <c r="DX30" s="150">
        <v>0.12948722696749099</v>
      </c>
      <c r="DY30" s="150">
        <v>29.387350422014201</v>
      </c>
      <c r="DZ30" s="157">
        <v>31.318138922355999</v>
      </c>
      <c r="EA30" s="150">
        <v>0.17248809873398299</v>
      </c>
      <c r="EB30" s="151">
        <v>31.490627021089999</v>
      </c>
      <c r="EC30" s="150">
        <v>32.901256511095703</v>
      </c>
      <c r="ED30" s="150">
        <v>0.118543283825219</v>
      </c>
      <c r="EE30" s="150">
        <v>33.0197997949209</v>
      </c>
      <c r="EF30" s="157">
        <v>11.397819669756</v>
      </c>
      <c r="EG30" s="150">
        <v>2.0684850504711701E-2</v>
      </c>
      <c r="EH30" s="150">
        <v>11.418504520260701</v>
      </c>
      <c r="EI30" s="328">
        <v>10.168236421086201</v>
      </c>
      <c r="EJ30" s="327">
        <v>9.9444101969020492E-3</v>
      </c>
      <c r="EK30" s="329">
        <v>10.1781808312831</v>
      </c>
      <c r="EL30" s="157">
        <v>10.910674549910301</v>
      </c>
      <c r="EM30" s="150">
        <v>2.3214216401694798E-2</v>
      </c>
      <c r="EN30" s="151">
        <v>10.933888766312</v>
      </c>
      <c r="EO30" s="157">
        <v>12.931316065267101</v>
      </c>
      <c r="EP30" s="150">
        <v>2.8837715456690099E-2</v>
      </c>
      <c r="EQ30" s="151">
        <v>12.9601537807238</v>
      </c>
      <c r="ER30" s="157">
        <v>12.697082947606001</v>
      </c>
      <c r="ES30" s="150">
        <v>1.883E-2</v>
      </c>
      <c r="ET30" s="151">
        <v>12.715912947606</v>
      </c>
      <c r="EU30" s="150">
        <v>13.2315875476519</v>
      </c>
      <c r="EV30" s="150">
        <v>1.7724926334175401E-2</v>
      </c>
      <c r="EW30" s="151">
        <v>13.249312473986</v>
      </c>
      <c r="EX30" s="157">
        <v>10.361029432137</v>
      </c>
      <c r="EY30" s="150">
        <v>2.30299909111444E-2</v>
      </c>
      <c r="EZ30" s="151">
        <v>10.3840594230481</v>
      </c>
      <c r="FA30" s="157">
        <v>10.541117115070801</v>
      </c>
      <c r="FB30" s="150">
        <v>1.17045761335175E-2</v>
      </c>
      <c r="FC30" s="150">
        <v>10.552821691204301</v>
      </c>
      <c r="FD30" s="157">
        <v>10.255478389601</v>
      </c>
      <c r="FE30" s="150">
        <v>1.22071027910912E-2</v>
      </c>
      <c r="FF30" s="151">
        <v>10.267685492392101</v>
      </c>
      <c r="FG30" s="157">
        <v>11.1755589710111</v>
      </c>
      <c r="FH30" s="150">
        <v>1.1080092444874399E-2</v>
      </c>
      <c r="FI30" s="151">
        <v>11.186639063455999</v>
      </c>
      <c r="FJ30" s="444">
        <v>9.2047481249484004</v>
      </c>
      <c r="FK30" s="445">
        <v>1.17558737370536E-2</v>
      </c>
      <c r="FL30" s="446">
        <v>9.2165039986854609</v>
      </c>
      <c r="FM30" s="444">
        <v>9.8045623296582001</v>
      </c>
      <c r="FN30" s="445">
        <v>1.7826383848337901E-2</v>
      </c>
      <c r="FO30" s="446">
        <v>9.8223887135065393</v>
      </c>
      <c r="FP30" s="157">
        <v>9.4044492753670799</v>
      </c>
      <c r="FQ30" s="150">
        <v>1.11330150627956E-2</v>
      </c>
      <c r="FR30" s="151">
        <v>9.4155822904298692</v>
      </c>
    </row>
    <row r="31" spans="1:174" ht="12.5">
      <c r="A31" s="413" t="str">
        <f>IF('1'!$A$1=1,B31,C31)</f>
        <v>Norway</v>
      </c>
      <c r="B31" s="104" t="s">
        <v>29</v>
      </c>
      <c r="C31" s="316" t="s">
        <v>31</v>
      </c>
      <c r="D31" s="93">
        <v>10.361744168</v>
      </c>
      <c r="E31" s="58">
        <v>0.83491563064808005</v>
      </c>
      <c r="F31" s="154">
        <f>D31+E31</f>
        <v>11.19665979864808</v>
      </c>
      <c r="G31" s="93">
        <v>11.463752256999999</v>
      </c>
      <c r="H31" s="58">
        <v>1.03824619331719</v>
      </c>
      <c r="I31" s="278">
        <f>G31+H31</f>
        <v>12.50199845031719</v>
      </c>
      <c r="J31" s="58">
        <v>12.888098455</v>
      </c>
      <c r="K31" s="58">
        <v>1.1969720401255599</v>
      </c>
      <c r="L31" s="154">
        <f>J31+K31</f>
        <v>14.08507049512556</v>
      </c>
      <c r="M31" s="93">
        <v>16.483645016000001</v>
      </c>
      <c r="N31" s="58">
        <v>1.2247299496962201</v>
      </c>
      <c r="O31" s="154">
        <f>M31+N31</f>
        <v>17.708374965696219</v>
      </c>
      <c r="P31" s="93">
        <v>12.650457777</v>
      </c>
      <c r="Q31" s="58">
        <v>1.1636316702</v>
      </c>
      <c r="R31" s="278">
        <f>P31+Q31</f>
        <v>13.814089447200001</v>
      </c>
      <c r="S31" s="58">
        <v>13.656591388000001</v>
      </c>
      <c r="T31" s="58">
        <v>1.3957654315146799</v>
      </c>
      <c r="U31" s="154">
        <f>S31+T31</f>
        <v>15.052356819514682</v>
      </c>
      <c r="V31" s="93">
        <v>16.186054013</v>
      </c>
      <c r="W31" s="58">
        <v>1.4273024256157201</v>
      </c>
      <c r="X31" s="154">
        <f t="shared" ref="X31" si="221">V31+W31</f>
        <v>17.613356438615721</v>
      </c>
      <c r="Y31" s="93">
        <v>16.237241239999999</v>
      </c>
      <c r="Z31" s="58">
        <v>1.45653658446308</v>
      </c>
      <c r="AA31" s="278">
        <f>Y31+Z31</f>
        <v>17.69377782446308</v>
      </c>
      <c r="AB31" s="58">
        <v>13.391246111999999</v>
      </c>
      <c r="AC31" s="58">
        <v>1.3284779815554499</v>
      </c>
      <c r="AD31" s="154">
        <f>AB31+AC31</f>
        <v>14.719724093555449</v>
      </c>
      <c r="AE31" s="93">
        <v>14.687666363</v>
      </c>
      <c r="AF31" s="58">
        <v>1.3405444967471001</v>
      </c>
      <c r="AG31" s="154">
        <f>AE31+AF31</f>
        <v>16.028210859747102</v>
      </c>
      <c r="AH31" s="93">
        <v>16.769173839</v>
      </c>
      <c r="AI31" s="58">
        <v>1.5639029114599601</v>
      </c>
      <c r="AJ31" s="278">
        <f>AH31+AI31</f>
        <v>18.333076750459959</v>
      </c>
      <c r="AK31" s="58">
        <v>17.292280951999999</v>
      </c>
      <c r="AL31" s="58">
        <v>1.5055111449582901</v>
      </c>
      <c r="AM31" s="154">
        <f>AK31+AL31</f>
        <v>18.79779209695829</v>
      </c>
      <c r="AN31" s="93">
        <v>11.270635370000001</v>
      </c>
      <c r="AO31" s="58">
        <v>1.3509746893305601</v>
      </c>
      <c r="AP31" s="154">
        <f>AN31+AO31</f>
        <v>12.62161005933056</v>
      </c>
      <c r="AQ31" s="93">
        <v>7.672554688</v>
      </c>
      <c r="AR31" s="58">
        <v>1.4664062026760001</v>
      </c>
      <c r="AS31" s="154">
        <f>AQ31+AR31</f>
        <v>9.1389608906759996</v>
      </c>
      <c r="AT31" s="93">
        <v>8.4076608700000008</v>
      </c>
      <c r="AU31" s="58">
        <v>1.5308397718436499</v>
      </c>
      <c r="AV31" s="278">
        <f>AT31+AU31</f>
        <v>9.9385006418436515</v>
      </c>
      <c r="AW31" s="58">
        <v>7.5907854199999996</v>
      </c>
      <c r="AX31" s="58">
        <v>1.3111096050772699</v>
      </c>
      <c r="AY31" s="154">
        <f>AW31+AX31</f>
        <v>8.9018950250772697</v>
      </c>
      <c r="AZ31" s="281">
        <v>5.2930088939999997</v>
      </c>
      <c r="BA31" s="154">
        <v>0.87535153147082001</v>
      </c>
      <c r="BB31" s="278">
        <f>AZ31+BA31</f>
        <v>6.1683604254708193</v>
      </c>
      <c r="BC31" s="154">
        <v>8.6020165649999996</v>
      </c>
      <c r="BD31" s="154">
        <v>1.21794322</v>
      </c>
      <c r="BE31" s="154">
        <f>BC31+BD31</f>
        <v>9.819959785</v>
      </c>
      <c r="BF31" s="93">
        <v>10.199999999999999</v>
      </c>
      <c r="BG31" s="58">
        <v>1.1000000000000001</v>
      </c>
      <c r="BH31" s="58">
        <f>BF31+BG31</f>
        <v>11.299999999999999</v>
      </c>
      <c r="BI31" s="93">
        <v>9.6999999999999993</v>
      </c>
      <c r="BJ31" s="58">
        <v>1.1000000000000001</v>
      </c>
      <c r="BK31" s="155">
        <f t="shared" ref="BK31" si="222">BI31+BJ31</f>
        <v>10.799999999999999</v>
      </c>
      <c r="BL31" s="156">
        <v>7.8692531461646622</v>
      </c>
      <c r="BM31" s="156">
        <v>1.0239006688457319</v>
      </c>
      <c r="BN31" s="58">
        <f t="shared" ref="BN31" si="223">BL31+BM31</f>
        <v>8.8931538150103933</v>
      </c>
      <c r="BO31" s="150">
        <v>9.3470168233538615</v>
      </c>
      <c r="BP31" s="150">
        <v>1.0948645541957649</v>
      </c>
      <c r="BQ31" s="150">
        <f t="shared" ref="BQ31" si="224">BO31+BP31</f>
        <v>10.441881377549626</v>
      </c>
      <c r="BR31" s="150">
        <v>9.3808912277238043</v>
      </c>
      <c r="BS31" s="150">
        <v>1.16076644438146</v>
      </c>
      <c r="BT31" s="150">
        <f t="shared" ref="BT31" si="225">BR31+BS31</f>
        <v>10.541657672105265</v>
      </c>
      <c r="BU31" s="157">
        <v>11.069267428339238</v>
      </c>
      <c r="BV31" s="150">
        <v>1.18953502794012</v>
      </c>
      <c r="BW31" s="150">
        <f t="shared" ref="BW31" si="226">BU31+BV31</f>
        <v>12.258802456279358</v>
      </c>
      <c r="BX31" s="157">
        <v>9.1415441569243434</v>
      </c>
      <c r="BY31" s="150">
        <v>1.0627712457473</v>
      </c>
      <c r="BZ31" s="151">
        <f t="shared" ref="BZ31" si="227">BX31+BY31</f>
        <v>10.204315402671643</v>
      </c>
      <c r="CA31" s="150">
        <v>11.00985043166588</v>
      </c>
      <c r="CB31" s="150">
        <v>1.01658745872123</v>
      </c>
      <c r="CC31" s="150">
        <f t="shared" ref="CC31" si="228">CA31+CB31</f>
        <v>12.026437890387109</v>
      </c>
      <c r="CD31" s="157">
        <v>13.520522315913594</v>
      </c>
      <c r="CE31" s="150">
        <v>1.1729798359547201</v>
      </c>
      <c r="CF31" s="151">
        <f t="shared" ref="CF31" si="229">CD31+CE31</f>
        <v>14.693502151868314</v>
      </c>
      <c r="CG31" s="150">
        <v>13.861272481869994</v>
      </c>
      <c r="CH31" s="150">
        <v>1.24646289433619</v>
      </c>
      <c r="CI31" s="150">
        <f t="shared" ref="CI31" si="230">CG31+CH31</f>
        <v>15.107735376206184</v>
      </c>
      <c r="CJ31" s="157">
        <v>13.6327544470749</v>
      </c>
      <c r="CK31" s="150">
        <v>1.0653598391540899</v>
      </c>
      <c r="CL31" s="150">
        <v>14.698114286229</v>
      </c>
      <c r="CM31" s="157">
        <v>12.8393599361805</v>
      </c>
      <c r="CN31" s="150">
        <v>1.2702336202207001</v>
      </c>
      <c r="CO31" s="151">
        <v>14.109593556401199</v>
      </c>
      <c r="CP31" s="150">
        <v>13.0929285886769</v>
      </c>
      <c r="CQ31" s="150">
        <v>1.29712702784692</v>
      </c>
      <c r="CR31" s="150">
        <v>14.390055616523799</v>
      </c>
      <c r="CS31" s="157">
        <v>10.979686721715099</v>
      </c>
      <c r="CT31" s="150">
        <v>1.47909783297553</v>
      </c>
      <c r="CU31" s="151">
        <v>12.458784554690601</v>
      </c>
      <c r="CV31" s="150">
        <v>11.557874306388401</v>
      </c>
      <c r="CW31" s="150">
        <v>1.24143130287156</v>
      </c>
      <c r="CX31" s="150">
        <v>12.7993056092599</v>
      </c>
      <c r="CY31" s="157">
        <v>15.534280838494301</v>
      </c>
      <c r="CZ31" s="150">
        <v>1.3874427749298699</v>
      </c>
      <c r="DA31" s="150">
        <v>16.921723613424099</v>
      </c>
      <c r="DB31" s="157">
        <v>15.6382618281469</v>
      </c>
      <c r="DC31" s="150">
        <v>1.37619273816039</v>
      </c>
      <c r="DD31" s="151">
        <v>17.0144545663073</v>
      </c>
      <c r="DE31" s="150">
        <v>11.374187813261701</v>
      </c>
      <c r="DF31" s="150">
        <v>1.2983670210709399</v>
      </c>
      <c r="DG31" s="150">
        <v>12.672554834332701</v>
      </c>
      <c r="DH31" s="157">
        <v>10.190913488125499</v>
      </c>
      <c r="DI31" s="150">
        <v>1.10019406322508</v>
      </c>
      <c r="DJ31" s="151">
        <v>11.2911075513505</v>
      </c>
      <c r="DK31" s="150">
        <v>9.65716880683539</v>
      </c>
      <c r="DL31" s="150">
        <v>1.14179277782018</v>
      </c>
      <c r="DM31" s="150">
        <v>10.798961584655601</v>
      </c>
      <c r="DN31" s="157">
        <v>11.512010596118801</v>
      </c>
      <c r="DO31" s="150">
        <v>1.46092682202313</v>
      </c>
      <c r="DP31" s="150">
        <v>12.9729374181419</v>
      </c>
      <c r="DQ31" s="321">
        <v>12.0376887986826</v>
      </c>
      <c r="DR31" s="233">
        <v>1.4376783658425101</v>
      </c>
      <c r="DS31" s="233">
        <v>13.4753671645251</v>
      </c>
      <c r="DT31" s="157">
        <v>10.068223309992099</v>
      </c>
      <c r="DU31" s="150">
        <v>1.2114510367517899</v>
      </c>
      <c r="DV31" s="151">
        <v>11.2796743467438</v>
      </c>
      <c r="DW31" s="150">
        <v>12.0164191088246</v>
      </c>
      <c r="DX31" s="150">
        <v>1.31291932994709</v>
      </c>
      <c r="DY31" s="150">
        <v>13.3293384387717</v>
      </c>
      <c r="DZ31" s="157">
        <v>12.489461771053399</v>
      </c>
      <c r="EA31" s="150">
        <v>1.7476497794874499</v>
      </c>
      <c r="EB31" s="151">
        <v>14.2371115505409</v>
      </c>
      <c r="EC31" s="150">
        <v>12.614400030518301</v>
      </c>
      <c r="ED31" s="150">
        <v>2.0031387826402902</v>
      </c>
      <c r="EE31" s="150">
        <v>14.6175388131586</v>
      </c>
      <c r="EF31" s="157">
        <v>5.1632596571848204</v>
      </c>
      <c r="EG31" s="150">
        <v>1.7436461113572399</v>
      </c>
      <c r="EH31" s="150">
        <v>6.9069057685420603</v>
      </c>
      <c r="EI31" s="328">
        <v>4.6520391817562299</v>
      </c>
      <c r="EJ31" s="327">
        <v>1.50995378604432</v>
      </c>
      <c r="EK31" s="329">
        <v>6.1619929678005496</v>
      </c>
      <c r="EL31" s="157">
        <v>3.6834057354912999</v>
      </c>
      <c r="EM31" s="150">
        <v>1.38653462961031</v>
      </c>
      <c r="EN31" s="151">
        <v>5.0699403651016102</v>
      </c>
      <c r="EO31" s="157">
        <v>4.0013146086767204</v>
      </c>
      <c r="EP31" s="150">
        <v>1.3377671760015799</v>
      </c>
      <c r="EQ31" s="151">
        <v>5.3390817846783003</v>
      </c>
      <c r="ER31" s="157">
        <v>4.3452862052553796</v>
      </c>
      <c r="ES31" s="150">
        <v>1.5121674466521799</v>
      </c>
      <c r="ET31" s="151">
        <v>5.8574536519075604</v>
      </c>
      <c r="EU31" s="150">
        <v>3.72528619856645</v>
      </c>
      <c r="EV31" s="150">
        <v>1.7462066813347099</v>
      </c>
      <c r="EW31" s="151">
        <v>5.4714928799011604</v>
      </c>
      <c r="EX31" s="157">
        <v>3.1786526598021898</v>
      </c>
      <c r="EY31" s="150">
        <v>1.8855260410008099</v>
      </c>
      <c r="EZ31" s="151">
        <v>5.0641787008029997</v>
      </c>
      <c r="FA31" s="157">
        <v>3.34157331959151</v>
      </c>
      <c r="FB31" s="150">
        <v>2.1731574773065798</v>
      </c>
      <c r="FC31" s="150">
        <v>5.5147307968980996</v>
      </c>
      <c r="FD31" s="157">
        <v>3.4756701962639101</v>
      </c>
      <c r="FE31" s="150">
        <v>2.2079770234652898</v>
      </c>
      <c r="FF31" s="151">
        <v>5.6836472197292096</v>
      </c>
      <c r="FG31" s="157">
        <v>2.8223007710386399</v>
      </c>
      <c r="FH31" s="150">
        <v>2.13238402040438</v>
      </c>
      <c r="FI31" s="151">
        <v>4.9546847914430199</v>
      </c>
      <c r="FJ31" s="444">
        <v>2.4235798175507202</v>
      </c>
      <c r="FK31" s="445">
        <v>1.9845926254944599</v>
      </c>
      <c r="FL31" s="446">
        <v>4.4081724430451796</v>
      </c>
      <c r="FM31" s="444">
        <v>3.19706837080704</v>
      </c>
      <c r="FN31" s="445">
        <v>2.3157815801191899</v>
      </c>
      <c r="FO31" s="446">
        <v>5.5128499509262197</v>
      </c>
      <c r="FP31" s="157">
        <v>3.8370065810866998</v>
      </c>
      <c r="FQ31" s="150">
        <v>2.20933308281194</v>
      </c>
      <c r="FR31" s="151">
        <v>6.0463396638986397</v>
      </c>
    </row>
    <row r="32" spans="1:174" ht="12.5">
      <c r="A32" s="413" t="str">
        <f>IF('1'!$A$1=1,B32,C32)</f>
        <v>Hong Kong</v>
      </c>
      <c r="B32" s="104" t="s">
        <v>47</v>
      </c>
      <c r="C32" s="316" t="s">
        <v>65</v>
      </c>
      <c r="D32" s="93">
        <v>11.479648895</v>
      </c>
      <c r="E32" s="58">
        <v>0.22323196293152001</v>
      </c>
      <c r="F32" s="154">
        <f>D32+E32</f>
        <v>11.70288085793152</v>
      </c>
      <c r="G32" s="93">
        <v>11.582684851</v>
      </c>
      <c r="H32" s="58">
        <v>0.30123765000000002</v>
      </c>
      <c r="I32" s="278">
        <f>G32+H32</f>
        <v>11.883922501000001</v>
      </c>
      <c r="J32" s="58">
        <v>11.710447101</v>
      </c>
      <c r="K32" s="58">
        <v>0.25655111000000003</v>
      </c>
      <c r="L32" s="154">
        <f>J32+K32</f>
        <v>11.966998211</v>
      </c>
      <c r="M32" s="93">
        <v>13.349545715</v>
      </c>
      <c r="N32" s="58">
        <v>0.29289800601249999</v>
      </c>
      <c r="O32" s="154">
        <f>M32+N32</f>
        <v>13.6424437210125</v>
      </c>
      <c r="P32" s="93">
        <v>13.952927582999999</v>
      </c>
      <c r="Q32" s="58">
        <v>0.39878600604310999</v>
      </c>
      <c r="R32" s="278">
        <f>P32+Q32</f>
        <v>14.35171358904311</v>
      </c>
      <c r="S32" s="58">
        <v>14.237755653000001</v>
      </c>
      <c r="T32" s="58">
        <v>0.35075902907357998</v>
      </c>
      <c r="U32" s="154">
        <f>S32+T32</f>
        <v>14.58851468207358</v>
      </c>
      <c r="V32" s="93">
        <v>15.407767387</v>
      </c>
      <c r="W32" s="58">
        <v>0.38700493000000002</v>
      </c>
      <c r="X32" s="154">
        <f>V32+W32</f>
        <v>15.794772317</v>
      </c>
      <c r="Y32" s="93">
        <v>15.59907407</v>
      </c>
      <c r="Z32" s="58">
        <v>0.30472796791403001</v>
      </c>
      <c r="AA32" s="278">
        <f>Y32+Z32</f>
        <v>15.90380203791403</v>
      </c>
      <c r="AB32" s="58">
        <v>14.246558534</v>
      </c>
      <c r="AC32" s="58">
        <v>0.2920530462</v>
      </c>
      <c r="AD32" s="154">
        <f>AB32+AC32</f>
        <v>14.5386115802</v>
      </c>
      <c r="AE32" s="93">
        <v>12.746839861</v>
      </c>
      <c r="AF32" s="58">
        <v>0.29233918966505001</v>
      </c>
      <c r="AG32" s="154">
        <f>AE32+AF32</f>
        <v>13.03917905066505</v>
      </c>
      <c r="AH32" s="93">
        <v>14.659939108</v>
      </c>
      <c r="AI32" s="58">
        <v>0.29293859707047998</v>
      </c>
      <c r="AJ32" s="278">
        <f>AH32+AI32</f>
        <v>14.952877705070479</v>
      </c>
      <c r="AK32" s="58">
        <v>13.077071330000001</v>
      </c>
      <c r="AL32" s="58">
        <v>0.34187149537528999</v>
      </c>
      <c r="AM32" s="154">
        <f>AK32+AL32</f>
        <v>13.418942825375291</v>
      </c>
      <c r="AN32" s="93">
        <v>11.937454222</v>
      </c>
      <c r="AO32" s="58">
        <v>0.24511739028936</v>
      </c>
      <c r="AP32" s="154">
        <f>AN32+AO32</f>
        <v>12.18257161228936</v>
      </c>
      <c r="AQ32" s="93">
        <v>8.6946021760000001</v>
      </c>
      <c r="AR32" s="58">
        <v>0.26736961149150001</v>
      </c>
      <c r="AS32" s="154">
        <f>AQ32+AR32</f>
        <v>8.9619717874914997</v>
      </c>
      <c r="AT32" s="93">
        <v>9.2239943439999994</v>
      </c>
      <c r="AU32" s="58">
        <v>0.28602740300000001</v>
      </c>
      <c r="AV32" s="278">
        <f>AT32+AU32</f>
        <v>9.5100217469999997</v>
      </c>
      <c r="AW32" s="58">
        <v>8.3161616269999996</v>
      </c>
      <c r="AX32" s="58">
        <v>0.46004349135519002</v>
      </c>
      <c r="AY32" s="154">
        <f>AW32+AX32</f>
        <v>8.7762051183551897</v>
      </c>
      <c r="AZ32" s="281">
        <v>6.7051593900000004</v>
      </c>
      <c r="BA32" s="154">
        <v>0.24458508739841001</v>
      </c>
      <c r="BB32" s="278">
        <f>AZ32+BA32</f>
        <v>6.9497444773984105</v>
      </c>
      <c r="BC32" s="154">
        <v>6.9820813490000004</v>
      </c>
      <c r="BD32" s="154">
        <v>0.35099999999999998</v>
      </c>
      <c r="BE32" s="154">
        <f>BC32+BD32</f>
        <v>7.3330813490000004</v>
      </c>
      <c r="BF32" s="93">
        <v>6.7</v>
      </c>
      <c r="BG32" s="58">
        <v>0.4</v>
      </c>
      <c r="BH32" s="58">
        <f>BF32+BG32</f>
        <v>7.1000000000000005</v>
      </c>
      <c r="BI32" s="93">
        <v>8.1</v>
      </c>
      <c r="BJ32" s="58">
        <v>0.5</v>
      </c>
      <c r="BK32" s="155">
        <f t="shared" ref="BK32" si="231">BI32+BJ32</f>
        <v>8.6</v>
      </c>
      <c r="BL32" s="156">
        <v>6.967093747509951</v>
      </c>
      <c r="BM32" s="156">
        <v>0.34640049584656851</v>
      </c>
      <c r="BN32" s="58">
        <f>BL32+BM32</f>
        <v>7.3134942433565193</v>
      </c>
      <c r="BO32" s="150">
        <v>6.9001480874206651</v>
      </c>
      <c r="BP32" s="150">
        <v>0.438186836828797</v>
      </c>
      <c r="BQ32" s="150">
        <f>BO32+BP32</f>
        <v>7.3383349242494624</v>
      </c>
      <c r="BR32" s="150">
        <v>7.3146694546046449</v>
      </c>
      <c r="BS32" s="150">
        <v>0.35985063770305897</v>
      </c>
      <c r="BT32" s="150">
        <f>BR32+BS32</f>
        <v>7.6745200923077039</v>
      </c>
      <c r="BU32" s="157">
        <v>8.9621152424973722</v>
      </c>
      <c r="BV32" s="150">
        <v>0.475640906794083</v>
      </c>
      <c r="BW32" s="150">
        <f>BU32+BV32</f>
        <v>9.4377561492914559</v>
      </c>
      <c r="BX32" s="157">
        <v>10.17541981361857</v>
      </c>
      <c r="BY32" s="150">
        <v>0.53677965683177098</v>
      </c>
      <c r="BZ32" s="151">
        <f>BX32+BY32</f>
        <v>10.71219947045034</v>
      </c>
      <c r="CA32" s="150">
        <v>10.367236169161853</v>
      </c>
      <c r="CB32" s="150">
        <v>0.54458972364238001</v>
      </c>
      <c r="CC32" s="150">
        <f>CA32+CB32</f>
        <v>10.911825892804233</v>
      </c>
      <c r="CD32" s="157">
        <v>10.78764668240135</v>
      </c>
      <c r="CE32" s="150">
        <v>0.53687377999999997</v>
      </c>
      <c r="CF32" s="151">
        <f>CD32+CE32</f>
        <v>11.324520462401351</v>
      </c>
      <c r="CG32" s="150">
        <v>12.2781344177845</v>
      </c>
      <c r="CH32" s="150">
        <v>0.57008551975465904</v>
      </c>
      <c r="CI32" s="150">
        <f>CG32+CH32</f>
        <v>12.848219937539159</v>
      </c>
      <c r="CJ32" s="157">
        <v>13.1946803702397</v>
      </c>
      <c r="CK32" s="150">
        <v>0.47598513539473702</v>
      </c>
      <c r="CL32" s="150">
        <v>13.670665505634499</v>
      </c>
      <c r="CM32" s="157">
        <v>10.5965162133283</v>
      </c>
      <c r="CN32" s="150">
        <v>0.51410790508534598</v>
      </c>
      <c r="CO32" s="151">
        <v>11.1106241184136</v>
      </c>
      <c r="CP32" s="150">
        <v>12.3367135419708</v>
      </c>
      <c r="CQ32" s="150">
        <v>0.49010960786443802</v>
      </c>
      <c r="CR32" s="150">
        <v>12.826823149835199</v>
      </c>
      <c r="CS32" s="157">
        <v>13.311503814303601</v>
      </c>
      <c r="CT32" s="150">
        <v>0.43148941923412498</v>
      </c>
      <c r="CU32" s="151">
        <v>13.7429932335377</v>
      </c>
      <c r="CV32" s="150">
        <v>12.070135188346899</v>
      </c>
      <c r="CW32" s="150">
        <v>0.53482309706612197</v>
      </c>
      <c r="CX32" s="150">
        <v>12.604958285413099</v>
      </c>
      <c r="CY32" s="157">
        <v>14.243682026014</v>
      </c>
      <c r="CZ32" s="150">
        <v>0.43780936601717002</v>
      </c>
      <c r="DA32" s="150">
        <v>14.6814913920312</v>
      </c>
      <c r="DB32" s="157">
        <v>14.206867456246099</v>
      </c>
      <c r="DC32" s="150">
        <v>0.33166797625087202</v>
      </c>
      <c r="DD32" s="151">
        <v>14.538535432497</v>
      </c>
      <c r="DE32" s="150">
        <v>15.494289550631301</v>
      </c>
      <c r="DF32" s="150">
        <v>0.360330259431758</v>
      </c>
      <c r="DG32" s="150">
        <v>15.854619810063101</v>
      </c>
      <c r="DH32" s="157">
        <v>14.546471248343201</v>
      </c>
      <c r="DI32" s="150">
        <v>0.40901718602939502</v>
      </c>
      <c r="DJ32" s="151">
        <v>14.955488434372599</v>
      </c>
      <c r="DK32" s="150">
        <v>14.0434006874671</v>
      </c>
      <c r="DL32" s="150">
        <v>0.27801554105417697</v>
      </c>
      <c r="DM32" s="150">
        <v>14.321416228521199</v>
      </c>
      <c r="DN32" s="157">
        <v>15.393341242464199</v>
      </c>
      <c r="DO32" s="150">
        <v>0.28447505115962102</v>
      </c>
      <c r="DP32" s="150">
        <v>15.677816293623801</v>
      </c>
      <c r="DQ32" s="321">
        <v>17.207995419638799</v>
      </c>
      <c r="DR32" s="233">
        <v>0.30866352632680499</v>
      </c>
      <c r="DS32" s="233">
        <v>17.516658945965599</v>
      </c>
      <c r="DT32" s="157">
        <v>15.857100255057199</v>
      </c>
      <c r="DU32" s="150">
        <v>0.28756710542048403</v>
      </c>
      <c r="DV32" s="151">
        <v>16.144667360477701</v>
      </c>
      <c r="DW32" s="150">
        <v>17.676488396939501</v>
      </c>
      <c r="DX32" s="150">
        <v>0.27345874858189201</v>
      </c>
      <c r="DY32" s="150">
        <v>17.949947145521399</v>
      </c>
      <c r="DZ32" s="157">
        <v>19.257575118406599</v>
      </c>
      <c r="EA32" s="150">
        <v>0.215331715618236</v>
      </c>
      <c r="EB32" s="151">
        <v>19.472906834024801</v>
      </c>
      <c r="EC32" s="150">
        <v>22.350745802176</v>
      </c>
      <c r="ED32" s="150">
        <v>0.20899802517098501</v>
      </c>
      <c r="EE32" s="150">
        <v>22.559743827346999</v>
      </c>
      <c r="EF32" s="157">
        <v>11.927436160633601</v>
      </c>
      <c r="EG32" s="150">
        <v>0.127874479820832</v>
      </c>
      <c r="EH32" s="150">
        <v>12.055310640454399</v>
      </c>
      <c r="EI32" s="328">
        <v>12.5989345295307</v>
      </c>
      <c r="EJ32" s="327">
        <v>0.165792331330814</v>
      </c>
      <c r="EK32" s="329">
        <v>12.764726860861501</v>
      </c>
      <c r="EL32" s="157">
        <v>10.078930552460401</v>
      </c>
      <c r="EM32" s="150">
        <v>0.13407523687595399</v>
      </c>
      <c r="EN32" s="151">
        <v>10.2130057893364</v>
      </c>
      <c r="EO32" s="157">
        <v>10.8839044062405</v>
      </c>
      <c r="EP32" s="150">
        <v>0.178226224122608</v>
      </c>
      <c r="EQ32" s="151">
        <v>11.0621306303631</v>
      </c>
      <c r="ER32" s="157">
        <v>9.8385466680868703</v>
      </c>
      <c r="ES32" s="150">
        <v>0.12261335955119999</v>
      </c>
      <c r="ET32" s="151">
        <v>9.9611600276380692</v>
      </c>
      <c r="EU32" s="150">
        <v>7.4910894044535503</v>
      </c>
      <c r="EV32" s="150">
        <v>0.16804678627639499</v>
      </c>
      <c r="EW32" s="151">
        <v>7.6591361907299502</v>
      </c>
      <c r="EX32" s="157">
        <v>6.3703440694323499</v>
      </c>
      <c r="EY32" s="150">
        <v>0.120668072436457</v>
      </c>
      <c r="EZ32" s="151">
        <v>6.4910121418688096</v>
      </c>
      <c r="FA32" s="157">
        <v>7.0858508661483102</v>
      </c>
      <c r="FB32" s="150">
        <v>0.106964445319359</v>
      </c>
      <c r="FC32" s="150">
        <v>7.1928153114676698</v>
      </c>
      <c r="FD32" s="157">
        <v>5.8543066167300397</v>
      </c>
      <c r="FE32" s="150">
        <v>0.100841868603499</v>
      </c>
      <c r="FF32" s="151">
        <v>5.9551484853335399</v>
      </c>
      <c r="FG32" s="157">
        <v>5.64530053725972</v>
      </c>
      <c r="FH32" s="150">
        <v>0.10980945592091999</v>
      </c>
      <c r="FI32" s="151">
        <v>5.75510999318064</v>
      </c>
      <c r="FJ32" s="444">
        <v>5.4767461112253999</v>
      </c>
      <c r="FK32" s="445">
        <v>0.11850256844606</v>
      </c>
      <c r="FL32" s="446">
        <v>5.5952486796714602</v>
      </c>
      <c r="FM32" s="444">
        <v>5.4267352648466796</v>
      </c>
      <c r="FN32" s="445">
        <v>0.12099256197283299</v>
      </c>
      <c r="FO32" s="446">
        <v>5.5477278268195098</v>
      </c>
      <c r="FP32" s="157">
        <v>4.9853207881159598</v>
      </c>
      <c r="FQ32" s="150">
        <v>0.14135602612605999</v>
      </c>
      <c r="FR32" s="151">
        <v>5.1266768142420203</v>
      </c>
    </row>
    <row r="33" spans="1:174" ht="12.5">
      <c r="A33" s="413" t="str">
        <f>IF('1'!$A$1=1,B33,C33)</f>
        <v>Panama</v>
      </c>
      <c r="B33" s="104" t="s">
        <v>49</v>
      </c>
      <c r="C33" s="316" t="s">
        <v>67</v>
      </c>
      <c r="D33" s="93">
        <v>3.899992761</v>
      </c>
      <c r="E33" s="58">
        <v>8.532481953196E-2</v>
      </c>
      <c r="F33" s="154">
        <f>D33+E33</f>
        <v>3.9853175805319601</v>
      </c>
      <c r="G33" s="93">
        <v>5.7015646430000002</v>
      </c>
      <c r="H33" s="58">
        <v>9.1942561630629999E-2</v>
      </c>
      <c r="I33" s="278">
        <f>G33+H33</f>
        <v>5.7935072046306306</v>
      </c>
      <c r="J33" s="58">
        <v>9.3108438079999996</v>
      </c>
      <c r="K33" s="58">
        <v>0.12769526439967999</v>
      </c>
      <c r="L33" s="154">
        <f>J33+K33</f>
        <v>9.4385390723996796</v>
      </c>
      <c r="M33" s="93">
        <v>12.249925068</v>
      </c>
      <c r="N33" s="58">
        <v>7.9435904340140001E-2</v>
      </c>
      <c r="O33" s="154">
        <f>M33+N33</f>
        <v>12.32936097234014</v>
      </c>
      <c r="P33" s="93">
        <v>7.9610020419999996</v>
      </c>
      <c r="Q33" s="58">
        <v>0.13121548015991</v>
      </c>
      <c r="R33" s="278">
        <f>P33+Q33</f>
        <v>8.0922175221599097</v>
      </c>
      <c r="S33" s="58">
        <v>11.051325367</v>
      </c>
      <c r="T33" s="58">
        <v>5.6858412435529998E-2</v>
      </c>
      <c r="U33" s="154">
        <f>S33+T33</f>
        <v>11.10818377943553</v>
      </c>
      <c r="V33" s="93">
        <v>11.330927289</v>
      </c>
      <c r="W33" s="58">
        <v>0.12874736284960001</v>
      </c>
      <c r="X33" s="154">
        <f>V33+W33</f>
        <v>11.4596746518496</v>
      </c>
      <c r="Y33" s="93">
        <v>14.015773898999999</v>
      </c>
      <c r="Z33" s="58">
        <v>8.1478023568870003E-2</v>
      </c>
      <c r="AA33" s="278">
        <f>Y33+Z33</f>
        <v>14.097251922568869</v>
      </c>
      <c r="AB33" s="58">
        <v>13.026967592</v>
      </c>
      <c r="AC33" s="58">
        <v>8.0352910251399998E-2</v>
      </c>
      <c r="AD33" s="154">
        <f>AB33+AC33</f>
        <v>13.107320502251399</v>
      </c>
      <c r="AE33" s="93">
        <v>15.543341864</v>
      </c>
      <c r="AF33" s="58">
        <v>9.7707872731699993E-2</v>
      </c>
      <c r="AG33" s="154">
        <f>AE33+AF33</f>
        <v>15.6410497367317</v>
      </c>
      <c r="AH33" s="93">
        <v>16.068458901</v>
      </c>
      <c r="AI33" s="58">
        <v>0.11085902910838</v>
      </c>
      <c r="AJ33" s="278">
        <f>AH33+AI33</f>
        <v>16.179317930108379</v>
      </c>
      <c r="AK33" s="58">
        <v>18.826044710000001</v>
      </c>
      <c r="AL33" s="58">
        <v>0.12252293959865</v>
      </c>
      <c r="AM33" s="154">
        <f>AK33+AL33</f>
        <v>18.948567649598651</v>
      </c>
      <c r="AN33" s="93">
        <v>13.028710597</v>
      </c>
      <c r="AO33" s="58">
        <v>0.15119943633832</v>
      </c>
      <c r="AP33" s="154">
        <f>AN33+AO33</f>
        <v>13.17991003333832</v>
      </c>
      <c r="AQ33" s="93">
        <v>12.331272941</v>
      </c>
      <c r="AR33" s="58">
        <v>0.1285978568185</v>
      </c>
      <c r="AS33" s="154">
        <f>AQ33+AR33</f>
        <v>12.4598707978185</v>
      </c>
      <c r="AT33" s="93">
        <v>10.635684467999999</v>
      </c>
      <c r="AU33" s="58">
        <v>8.2723649354949996E-2</v>
      </c>
      <c r="AV33" s="278">
        <f>AT33+AU33</f>
        <v>10.718408117354949</v>
      </c>
      <c r="AW33" s="58">
        <v>11.861763870000001</v>
      </c>
      <c r="AX33" s="58">
        <v>7.8323014228240007E-2</v>
      </c>
      <c r="AY33" s="154">
        <f>AW33+AX33</f>
        <v>11.94008688422824</v>
      </c>
      <c r="AZ33" s="281">
        <v>7.2508909429999999</v>
      </c>
      <c r="BA33" s="154">
        <v>6.9065191836280002E-2</v>
      </c>
      <c r="BB33" s="278">
        <f>AZ33+BA33</f>
        <v>7.3199561348362803</v>
      </c>
      <c r="BC33" s="154">
        <v>7.7285275330000003</v>
      </c>
      <c r="BD33" s="154">
        <v>0.10010511499999999</v>
      </c>
      <c r="BE33" s="154">
        <f>BC33+BD33</f>
        <v>7.8286326480000001</v>
      </c>
      <c r="BF33" s="93">
        <v>10.4</v>
      </c>
      <c r="BG33" s="58">
        <v>0.1</v>
      </c>
      <c r="BH33" s="58">
        <f>BF33+BG33</f>
        <v>10.5</v>
      </c>
      <c r="BI33" s="93">
        <v>9.1999999999999993</v>
      </c>
      <c r="BJ33" s="58">
        <v>0.1</v>
      </c>
      <c r="BK33" s="155">
        <f>BI33+BJ33</f>
        <v>9.2999999999999989</v>
      </c>
      <c r="BL33" s="156">
        <v>6.9985954318332819</v>
      </c>
      <c r="BM33" s="156">
        <v>0.1681711608430779</v>
      </c>
      <c r="BN33" s="58">
        <f>BL33+BM33</f>
        <v>7.1667665926763595</v>
      </c>
      <c r="BO33" s="150">
        <v>8.4668270558029786</v>
      </c>
      <c r="BP33" s="150">
        <v>0.108501100837891</v>
      </c>
      <c r="BQ33" s="150">
        <f>BO33+BP33</f>
        <v>8.5753281566408699</v>
      </c>
      <c r="BR33" s="150">
        <v>9.5840397713496408</v>
      </c>
      <c r="BS33" s="150">
        <v>7.0790033156988105E-2</v>
      </c>
      <c r="BT33" s="150">
        <f>BR33+BS33</f>
        <v>9.6548298045066296</v>
      </c>
      <c r="BU33" s="157">
        <v>13.735522865618574</v>
      </c>
      <c r="BV33" s="150">
        <v>8.3180110000000002E-2</v>
      </c>
      <c r="BW33" s="150">
        <f>BU33+BV33</f>
        <v>13.818702975618574</v>
      </c>
      <c r="BX33" s="157">
        <v>9.8179904654436108</v>
      </c>
      <c r="BY33" s="150">
        <v>7.3228931921353102E-2</v>
      </c>
      <c r="BZ33" s="151">
        <f>BX33+BY33</f>
        <v>9.8912193973649636</v>
      </c>
      <c r="CA33" s="150">
        <v>10.8474360282361</v>
      </c>
      <c r="CB33" s="150">
        <v>4.4326101262313101E-2</v>
      </c>
      <c r="CC33" s="150">
        <f>CA33+CB33</f>
        <v>10.891762129498414</v>
      </c>
      <c r="CD33" s="157">
        <v>11.31275834851481</v>
      </c>
      <c r="CE33" s="150">
        <v>5.8858859999999999E-2</v>
      </c>
      <c r="CF33" s="151">
        <f>CD33+CE33</f>
        <v>11.371617208514811</v>
      </c>
      <c r="CG33" s="150">
        <v>10.651797304093884</v>
      </c>
      <c r="CH33" s="150">
        <v>9.0508210000000006E-2</v>
      </c>
      <c r="CI33" s="150">
        <f>CG33+CH33</f>
        <v>10.742305514093884</v>
      </c>
      <c r="CJ33" s="157">
        <v>10.4614855638407</v>
      </c>
      <c r="CK33" s="150">
        <v>9.9862785296545797E-2</v>
      </c>
      <c r="CL33" s="150">
        <v>10.5613483491372</v>
      </c>
      <c r="CM33" s="157">
        <v>10.941224866845699</v>
      </c>
      <c r="CN33" s="150">
        <v>8.5150434110978696E-2</v>
      </c>
      <c r="CO33" s="151">
        <v>11.0263753009566</v>
      </c>
      <c r="CP33" s="150">
        <v>12.5554896136672</v>
      </c>
      <c r="CQ33" s="150">
        <v>7.5064290000000006E-2</v>
      </c>
      <c r="CR33" s="150">
        <v>12.630553903667201</v>
      </c>
      <c r="CS33" s="157">
        <v>11.446268844686999</v>
      </c>
      <c r="CT33" s="150">
        <v>0.121528212895506</v>
      </c>
      <c r="CU33" s="151">
        <v>11.567797057582601</v>
      </c>
      <c r="CV33" s="150">
        <v>10.137678176439399</v>
      </c>
      <c r="CW33" s="150">
        <v>9.0583143746366598E-2</v>
      </c>
      <c r="CX33" s="150">
        <v>10.2282613201857</v>
      </c>
      <c r="CY33" s="157">
        <v>11.2775839300184</v>
      </c>
      <c r="CZ33" s="150">
        <v>8.3116566148746199E-2</v>
      </c>
      <c r="DA33" s="150">
        <v>11.360700496167199</v>
      </c>
      <c r="DB33" s="157">
        <v>12.3068325143627</v>
      </c>
      <c r="DC33" s="150">
        <v>0.100619065828798</v>
      </c>
      <c r="DD33" s="151">
        <v>12.4074515801915</v>
      </c>
      <c r="DE33" s="150">
        <v>11.8075692048333</v>
      </c>
      <c r="DF33" s="150">
        <v>0.115214298696417</v>
      </c>
      <c r="DG33" s="150">
        <v>11.9227835035298</v>
      </c>
      <c r="DH33" s="157">
        <v>11.7786472377866</v>
      </c>
      <c r="DI33" s="150">
        <v>9.9632020000000002E-2</v>
      </c>
      <c r="DJ33" s="151">
        <v>11.8782792577866</v>
      </c>
      <c r="DK33" s="150">
        <v>11.5231797654238</v>
      </c>
      <c r="DL33" s="150">
        <v>5.75492015224797E-2</v>
      </c>
      <c r="DM33" s="150">
        <v>11.5807289669462</v>
      </c>
      <c r="DN33" s="157">
        <v>13.2747889526583</v>
      </c>
      <c r="DO33" s="150">
        <v>0.121032596294825</v>
      </c>
      <c r="DP33" s="150">
        <v>13.3958215489531</v>
      </c>
      <c r="DQ33" s="93">
        <v>14.9201474032122</v>
      </c>
      <c r="DR33" s="58">
        <v>7.0471322269665404E-2</v>
      </c>
      <c r="DS33" s="58">
        <v>14.9906187254819</v>
      </c>
      <c r="DT33" s="157">
        <v>12.1253542480225</v>
      </c>
      <c r="DU33" s="150">
        <v>0.110297771210628</v>
      </c>
      <c r="DV33" s="151">
        <v>12.2356520192331</v>
      </c>
      <c r="DW33" s="150">
        <v>12.456450598479201</v>
      </c>
      <c r="DX33" s="150">
        <v>7.0834386306545302E-2</v>
      </c>
      <c r="DY33" s="150">
        <v>12.5272849847857</v>
      </c>
      <c r="DZ33" s="157">
        <v>12.962077957856399</v>
      </c>
      <c r="EA33" s="150">
        <v>9.2994752888323304E-2</v>
      </c>
      <c r="EB33" s="151">
        <v>13.055072710744801</v>
      </c>
      <c r="EC33" s="150">
        <v>13.049051249993401</v>
      </c>
      <c r="ED33" s="150">
        <v>6.7972515636420594E-2</v>
      </c>
      <c r="EE33" s="150">
        <v>13.117023765629799</v>
      </c>
      <c r="EF33" s="157">
        <v>5.9234497548684502</v>
      </c>
      <c r="EG33" s="150">
        <v>6.6955968906558E-2</v>
      </c>
      <c r="EH33" s="150">
        <v>5.9904057237750097</v>
      </c>
      <c r="EI33" s="328">
        <v>4.6576903358085904</v>
      </c>
      <c r="EJ33" s="327">
        <v>7.6818145698057894E-2</v>
      </c>
      <c r="EK33" s="329">
        <v>4.7345084815066496</v>
      </c>
      <c r="EL33" s="157">
        <v>4.3357023526624197</v>
      </c>
      <c r="EM33" s="150">
        <v>6.0684060701822799E-2</v>
      </c>
      <c r="EN33" s="151">
        <v>4.3963864133642501</v>
      </c>
      <c r="EO33" s="157">
        <v>4.2915470340841297</v>
      </c>
      <c r="EP33" s="150">
        <v>8.3570509149652999E-2</v>
      </c>
      <c r="EQ33" s="151">
        <v>4.3751175432337801</v>
      </c>
      <c r="ER33" s="157">
        <v>4.6153197233405301</v>
      </c>
      <c r="ES33" s="150">
        <v>5.8610430239768502E-2</v>
      </c>
      <c r="ET33" s="151">
        <v>4.6739301535803</v>
      </c>
      <c r="EU33" s="150">
        <v>4.4517535078252504</v>
      </c>
      <c r="EV33" s="150">
        <v>3.8522508302150697E-2</v>
      </c>
      <c r="EW33" s="151">
        <v>4.4902760161273996</v>
      </c>
      <c r="EX33" s="157">
        <v>3.7904034243812501</v>
      </c>
      <c r="EY33" s="150">
        <v>5.7580514793276298E-2</v>
      </c>
      <c r="EZ33" s="151">
        <v>3.8479839391745299</v>
      </c>
      <c r="FA33" s="157">
        <v>3.56430896257051</v>
      </c>
      <c r="FB33" s="150">
        <v>5.08132767417252E-2</v>
      </c>
      <c r="FC33" s="150">
        <v>3.6151222393122402</v>
      </c>
      <c r="FD33" s="157">
        <v>3.1578627852771</v>
      </c>
      <c r="FE33" s="150">
        <v>5.5200000427645203E-2</v>
      </c>
      <c r="FF33" s="151">
        <v>3.21306278570475</v>
      </c>
      <c r="FG33" s="157">
        <v>3.5333465180378898</v>
      </c>
      <c r="FH33" s="150">
        <v>3.3091940379824297E-2</v>
      </c>
      <c r="FI33" s="151">
        <v>3.5664384584177098</v>
      </c>
      <c r="FJ33" s="444">
        <v>2.6548700264693599</v>
      </c>
      <c r="FK33" s="445">
        <v>3.6833242374668597E-2</v>
      </c>
      <c r="FL33" s="446">
        <v>2.6917032688440301</v>
      </c>
      <c r="FM33" s="444">
        <v>3.2665281273628102</v>
      </c>
      <c r="FN33" s="445">
        <v>5.8110720691694498E-2</v>
      </c>
      <c r="FO33" s="446">
        <v>3.3246388480545099</v>
      </c>
      <c r="FP33" s="157">
        <v>3.1139656952515899</v>
      </c>
      <c r="FQ33" s="150">
        <v>3.3858684476193203E-2</v>
      </c>
      <c r="FR33" s="151">
        <v>3.1478243797277798</v>
      </c>
    </row>
    <row r="34" spans="1:174" ht="12.5">
      <c r="A34" s="413" t="str">
        <f>IF('1'!$A$1=1,B34,C34)</f>
        <v>Latvia</v>
      </c>
      <c r="B34" s="101" t="s">
        <v>94</v>
      </c>
      <c r="C34" s="319" t="s">
        <v>97</v>
      </c>
      <c r="D34" s="93">
        <v>13.8144603929175</v>
      </c>
      <c r="E34" s="58">
        <v>0.64952241735912397</v>
      </c>
      <c r="F34" s="154">
        <v>14.463982810276599</v>
      </c>
      <c r="G34" s="93">
        <v>16.476485587929101</v>
      </c>
      <c r="H34" s="58">
        <v>0.75699319838149004</v>
      </c>
      <c r="I34" s="278">
        <v>17.233478786310599</v>
      </c>
      <c r="J34" s="58">
        <v>13.4695386592222</v>
      </c>
      <c r="K34" s="58">
        <v>0.72799128380290901</v>
      </c>
      <c r="L34" s="154">
        <v>14.197529943025099</v>
      </c>
      <c r="M34" s="93">
        <v>13.0187113555965</v>
      </c>
      <c r="N34" s="58">
        <v>0.75279132386071201</v>
      </c>
      <c r="O34" s="154">
        <v>13.7715026794572</v>
      </c>
      <c r="P34" s="93">
        <v>9.4563880954706399</v>
      </c>
      <c r="Q34" s="58">
        <v>0.781827196133002</v>
      </c>
      <c r="R34" s="278">
        <v>10.2382152916036</v>
      </c>
      <c r="S34" s="58">
        <v>9.1362219407198193</v>
      </c>
      <c r="T34" s="58">
        <v>0.72792218344388904</v>
      </c>
      <c r="U34" s="154">
        <v>9.86414412416371</v>
      </c>
      <c r="V34" s="93">
        <v>5.9222020626659297</v>
      </c>
      <c r="W34" s="58">
        <v>0.82818348745361803</v>
      </c>
      <c r="X34" s="154">
        <v>6.7503855501195398</v>
      </c>
      <c r="Y34" s="93">
        <v>9.6535439004415107</v>
      </c>
      <c r="Z34" s="58">
        <v>0.92681190330122298</v>
      </c>
      <c r="AA34" s="278">
        <v>10.5803558037427</v>
      </c>
      <c r="AB34" s="58">
        <v>5.3931089294897401</v>
      </c>
      <c r="AC34" s="58">
        <v>0.88455639407743503</v>
      </c>
      <c r="AD34" s="154">
        <v>6.2776653235671702</v>
      </c>
      <c r="AE34" s="93">
        <v>8.5266420780802097</v>
      </c>
      <c r="AF34" s="58">
        <v>0.77418312405105205</v>
      </c>
      <c r="AG34" s="154">
        <v>9.3008252021312607</v>
      </c>
      <c r="AH34" s="93">
        <v>7.08168376702241</v>
      </c>
      <c r="AI34" s="58">
        <v>0.81517904464684898</v>
      </c>
      <c r="AJ34" s="278">
        <v>7.8968628116692603</v>
      </c>
      <c r="AK34" s="58">
        <v>8.4450191030662296</v>
      </c>
      <c r="AL34" s="58">
        <v>0.84503810449441696</v>
      </c>
      <c r="AM34" s="154">
        <v>9.2900572075606505</v>
      </c>
      <c r="AN34" s="93">
        <v>4.5436303060950598</v>
      </c>
      <c r="AO34" s="58">
        <v>0.84309126538076395</v>
      </c>
      <c r="AP34" s="154">
        <v>5.3867215714758299</v>
      </c>
      <c r="AQ34" s="93">
        <v>2.75744738288767</v>
      </c>
      <c r="AR34" s="58">
        <v>1.17838096618996</v>
      </c>
      <c r="AS34" s="154">
        <v>3.9358283490776298</v>
      </c>
      <c r="AT34" s="93">
        <v>3.3369491425372302</v>
      </c>
      <c r="AU34" s="58">
        <v>1.3588786572339799</v>
      </c>
      <c r="AV34" s="278">
        <v>4.6958277997712097</v>
      </c>
      <c r="AW34" s="58">
        <v>2.7774108449433199</v>
      </c>
      <c r="AX34" s="58">
        <v>1.3238344984714701</v>
      </c>
      <c r="AY34" s="154">
        <v>4.1012453434147904</v>
      </c>
      <c r="AZ34" s="281">
        <v>2.3302880650260298</v>
      </c>
      <c r="BA34" s="154">
        <v>1.5107941875665001</v>
      </c>
      <c r="BB34" s="278">
        <v>3.8410822525925301</v>
      </c>
      <c r="BC34" s="154">
        <v>3.18403375772025</v>
      </c>
      <c r="BD34" s="154">
        <v>1.6472226836792201</v>
      </c>
      <c r="BE34" s="154">
        <v>4.8312564413994599</v>
      </c>
      <c r="BF34" s="93">
        <v>4.3775124830618202</v>
      </c>
      <c r="BG34" s="58">
        <v>1.7551170524005</v>
      </c>
      <c r="BH34" s="58">
        <v>6.1326295354623204</v>
      </c>
      <c r="BI34" s="93">
        <v>4.6473497792277101</v>
      </c>
      <c r="BJ34" s="58">
        <v>2.0260822962324201</v>
      </c>
      <c r="BK34" s="155">
        <v>6.6734320754601297</v>
      </c>
      <c r="BL34" s="156">
        <v>3.385844145062634</v>
      </c>
      <c r="BM34" s="156">
        <v>1.8751669133890201</v>
      </c>
      <c r="BN34" s="58">
        <f t="shared" ref="BN34" si="232">BL34+BM34</f>
        <v>5.2610110584516541</v>
      </c>
      <c r="BO34" s="150">
        <v>4.3358148390654305</v>
      </c>
      <c r="BP34" s="150">
        <v>1.95669339062127</v>
      </c>
      <c r="BQ34" s="150">
        <f t="shared" ref="BQ34" si="233">BO34+BP34</f>
        <v>6.2925082296867005</v>
      </c>
      <c r="BR34" s="150">
        <v>4.4262742086044042</v>
      </c>
      <c r="BS34" s="150">
        <v>2.1711880771775198</v>
      </c>
      <c r="BT34" s="150">
        <f t="shared" ref="BT34" si="234">BR34+BS34</f>
        <v>6.5974622857819245</v>
      </c>
      <c r="BU34" s="157">
        <v>4.5423269727613427</v>
      </c>
      <c r="BV34" s="150">
        <v>1.94331801742022</v>
      </c>
      <c r="BW34" s="150">
        <f t="shared" ref="BW34" si="235">BU34+BV34</f>
        <v>6.4856449901815623</v>
      </c>
      <c r="BX34" s="157">
        <v>5.2388431767028099</v>
      </c>
      <c r="BY34" s="150">
        <v>1.4774442777555501</v>
      </c>
      <c r="BZ34" s="151">
        <f t="shared" ref="BZ34" si="236">BX34+BY34</f>
        <v>6.7162874544583602</v>
      </c>
      <c r="CA34" s="150">
        <v>8.988607189943842</v>
      </c>
      <c r="CB34" s="150">
        <v>1.5685257909525301</v>
      </c>
      <c r="CC34" s="150">
        <f t="shared" ref="CC34" si="237">CA34+CB34</f>
        <v>10.557132980896371</v>
      </c>
      <c r="CD34" s="157">
        <v>9.0724527503570247</v>
      </c>
      <c r="CE34" s="150">
        <v>1.83086797237733</v>
      </c>
      <c r="CF34" s="151">
        <f t="shared" ref="CF34" si="238">CD34+CE34</f>
        <v>10.903320722734355</v>
      </c>
      <c r="CG34" s="150">
        <v>7.857319531585782</v>
      </c>
      <c r="CH34" s="150">
        <v>1.95551272151599</v>
      </c>
      <c r="CI34" s="150">
        <f t="shared" ref="CI34" si="239">CG34+CH34</f>
        <v>9.8128322531017727</v>
      </c>
      <c r="CJ34" s="157">
        <v>9.1571259322660499</v>
      </c>
      <c r="CK34" s="150">
        <v>1.83242274727237</v>
      </c>
      <c r="CL34" s="150">
        <v>10.9895486795384</v>
      </c>
      <c r="CM34" s="157">
        <v>8.6668199010830502</v>
      </c>
      <c r="CN34" s="150">
        <v>2.0687349637171102</v>
      </c>
      <c r="CO34" s="151">
        <v>10.7355548648002</v>
      </c>
      <c r="CP34" s="150">
        <v>8.9667368042162199</v>
      </c>
      <c r="CQ34" s="150">
        <v>2.2149379988100502</v>
      </c>
      <c r="CR34" s="58">
        <v>11.181674803026301</v>
      </c>
      <c r="CS34" s="157">
        <v>8.8185862197271003</v>
      </c>
      <c r="CT34" s="150">
        <v>2.3847497285339601</v>
      </c>
      <c r="CU34" s="151">
        <v>11.203335948261101</v>
      </c>
      <c r="CV34" s="150">
        <v>6.6060594130819101</v>
      </c>
      <c r="CW34" s="150">
        <v>2.1284588584486701</v>
      </c>
      <c r="CX34" s="150">
        <v>8.7345182715305807</v>
      </c>
      <c r="CY34" s="157">
        <v>5.8929230975244797</v>
      </c>
      <c r="CZ34" s="150">
        <v>2.1929560388738998</v>
      </c>
      <c r="DA34" s="150">
        <v>8.0858791363983897</v>
      </c>
      <c r="DB34" s="157">
        <v>8.2679189269738504</v>
      </c>
      <c r="DC34" s="150">
        <v>2.2321700615108502</v>
      </c>
      <c r="DD34" s="151">
        <v>10.5000889884847</v>
      </c>
      <c r="DE34" s="150">
        <v>5.9293158562948998</v>
      </c>
      <c r="DF34" s="150">
        <v>2.1613884619138202</v>
      </c>
      <c r="DG34" s="150">
        <v>8.0907043182087204</v>
      </c>
      <c r="DH34" s="157">
        <v>3.60836719332907</v>
      </c>
      <c r="DI34" s="150">
        <v>1.6758593791279299</v>
      </c>
      <c r="DJ34" s="151">
        <v>5.2842265724570003</v>
      </c>
      <c r="DK34" s="150">
        <v>2.9738182607132502</v>
      </c>
      <c r="DL34" s="150">
        <v>1.7105493180278799</v>
      </c>
      <c r="DM34" s="150">
        <v>4.6843675787411199</v>
      </c>
      <c r="DN34" s="157">
        <v>3.6419168767774499</v>
      </c>
      <c r="DO34" s="150">
        <v>2.1602543826062401</v>
      </c>
      <c r="DP34" s="150">
        <v>5.80217125938369</v>
      </c>
      <c r="DQ34" s="93">
        <v>4.1807513087022201</v>
      </c>
      <c r="DR34" s="58">
        <v>2.1753237895567201</v>
      </c>
      <c r="DS34" s="58">
        <v>6.3560750982589402</v>
      </c>
      <c r="DT34" s="157">
        <v>3.7677371468696101</v>
      </c>
      <c r="DU34" s="150">
        <v>1.79359309919577</v>
      </c>
      <c r="DV34" s="151">
        <v>5.5613302460653804</v>
      </c>
      <c r="DW34" s="150">
        <v>4.1248243211139597</v>
      </c>
      <c r="DX34" s="150">
        <v>2.0486373109831399</v>
      </c>
      <c r="DY34" s="150">
        <v>6.1734616320970996</v>
      </c>
      <c r="DZ34" s="157">
        <v>5.4770116354835903</v>
      </c>
      <c r="EA34" s="150">
        <v>3.3319958538155201</v>
      </c>
      <c r="EB34" s="151">
        <v>8.8090074892991108</v>
      </c>
      <c r="EC34" s="150">
        <v>5.7074639298782097</v>
      </c>
      <c r="ED34" s="150">
        <v>3.62285193077361</v>
      </c>
      <c r="EE34" s="150">
        <v>9.3303158606518206</v>
      </c>
      <c r="EF34" s="157">
        <v>2.4766156926659999</v>
      </c>
      <c r="EG34" s="150">
        <v>3.2647079231429701</v>
      </c>
      <c r="EH34" s="150">
        <v>5.7413236158089704</v>
      </c>
      <c r="EI34" s="328">
        <v>1.93755482716119</v>
      </c>
      <c r="EJ34" s="327">
        <v>2.4457612778304099</v>
      </c>
      <c r="EK34" s="329">
        <v>4.3833161049916001</v>
      </c>
      <c r="EL34" s="157">
        <v>2.5514931973466601</v>
      </c>
      <c r="EM34" s="150">
        <v>2.1113245386060902</v>
      </c>
      <c r="EN34" s="151">
        <v>4.6628177359527498</v>
      </c>
      <c r="EO34" s="157">
        <v>2.3517956915031402</v>
      </c>
      <c r="EP34" s="150">
        <v>2.1046121517221201</v>
      </c>
      <c r="EQ34" s="151">
        <v>4.4564078432252598</v>
      </c>
      <c r="ER34" s="157">
        <v>2.2734309925603</v>
      </c>
      <c r="ES34" s="150">
        <v>2.03397144339253</v>
      </c>
      <c r="ET34" s="151">
        <v>4.30740243595283</v>
      </c>
      <c r="EU34" s="150">
        <v>2.3487960155773102</v>
      </c>
      <c r="EV34" s="150">
        <v>1.7426797637951299</v>
      </c>
      <c r="EW34" s="151">
        <v>4.0914757793724403</v>
      </c>
      <c r="EX34" s="157">
        <v>1.82751574123917</v>
      </c>
      <c r="EY34" s="150">
        <v>1.4197234145926501</v>
      </c>
      <c r="EZ34" s="151">
        <v>3.2472391558318199</v>
      </c>
      <c r="FA34" s="157">
        <v>1.98224796683515</v>
      </c>
      <c r="FB34" s="150">
        <v>1.71678107487156</v>
      </c>
      <c r="FC34" s="150">
        <v>3.6990290417067202</v>
      </c>
      <c r="FD34" s="157">
        <v>1.8962627735950099</v>
      </c>
      <c r="FE34" s="150">
        <v>1.7853723834316899</v>
      </c>
      <c r="FF34" s="151">
        <v>3.6816351570267098</v>
      </c>
      <c r="FG34" s="157">
        <v>1.7594868741886101</v>
      </c>
      <c r="FH34" s="150">
        <v>1.4287681092578499</v>
      </c>
      <c r="FI34" s="151">
        <v>3.18825498344646</v>
      </c>
      <c r="FJ34" s="444">
        <v>1.68612129248805</v>
      </c>
      <c r="FK34" s="445">
        <v>1.1507485887869899</v>
      </c>
      <c r="FL34" s="446">
        <v>2.8368698812750499</v>
      </c>
      <c r="FM34" s="444">
        <v>1.6271435698149599</v>
      </c>
      <c r="FN34" s="445">
        <v>1.4396721606466101</v>
      </c>
      <c r="FO34" s="446">
        <v>3.06681573046157</v>
      </c>
      <c r="FP34" s="157">
        <v>1.6830954215135201</v>
      </c>
      <c r="FQ34" s="150">
        <v>1.4417493640971299</v>
      </c>
      <c r="FR34" s="151">
        <v>3.1248447856106498</v>
      </c>
    </row>
    <row r="35" spans="1:174" ht="12.5">
      <c r="A35" s="413" t="str">
        <f>IF('1'!$A$1=1,B35,C35)</f>
        <v>Kazakhstan</v>
      </c>
      <c r="B35" s="101" t="s">
        <v>8</v>
      </c>
      <c r="C35" s="319" t="s">
        <v>22</v>
      </c>
      <c r="D35" s="93">
        <v>5.1230568459999999</v>
      </c>
      <c r="E35" s="58">
        <v>7.0045671921224004</v>
      </c>
      <c r="F35" s="154">
        <f>D35+E35</f>
        <v>12.1276240381224</v>
      </c>
      <c r="G35" s="93">
        <v>7.5860223260000001</v>
      </c>
      <c r="H35" s="58">
        <v>9.8052132487150807</v>
      </c>
      <c r="I35" s="278">
        <f>G35+H35</f>
        <v>17.391235574715083</v>
      </c>
      <c r="J35" s="58">
        <v>7.0627227540000002</v>
      </c>
      <c r="K35" s="58">
        <v>11.283597437114789</v>
      </c>
      <c r="L35" s="154">
        <f>J35+K35</f>
        <v>18.346320191114788</v>
      </c>
      <c r="M35" s="93">
        <v>7.0430466699999998</v>
      </c>
      <c r="N35" s="58">
        <v>10.816610806514939</v>
      </c>
      <c r="O35" s="154">
        <f>M35+N35</f>
        <v>17.85965747651494</v>
      </c>
      <c r="P35" s="93">
        <v>4.9805014520000004</v>
      </c>
      <c r="Q35" s="58">
        <v>9.9750236858809807</v>
      </c>
      <c r="R35" s="278">
        <f>P35+Q35</f>
        <v>14.955525137880981</v>
      </c>
      <c r="S35" s="58">
        <v>7.743206925</v>
      </c>
      <c r="T35" s="58">
        <v>13.27246290426624</v>
      </c>
      <c r="U35" s="154">
        <f>S35+T35</f>
        <v>21.01566982926624</v>
      </c>
      <c r="V35" s="93">
        <v>7.5131257329999999</v>
      </c>
      <c r="W35" s="58">
        <v>13.81766158777436</v>
      </c>
      <c r="X35" s="154">
        <f>V35+W35</f>
        <v>21.330787320774359</v>
      </c>
      <c r="Y35" s="93">
        <v>6.0760977629999999</v>
      </c>
      <c r="Z35" s="58">
        <v>15.874232390967149</v>
      </c>
      <c r="AA35" s="278">
        <f>Y35+Z35</f>
        <v>21.950330153967151</v>
      </c>
      <c r="AB35" s="58">
        <v>4.55671523</v>
      </c>
      <c r="AC35" s="58">
        <v>11.814631804062561</v>
      </c>
      <c r="AD35" s="154">
        <f>AB35+AC35</f>
        <v>16.371347034062559</v>
      </c>
      <c r="AE35" s="93">
        <v>6.6137014069999998</v>
      </c>
      <c r="AF35" s="58">
        <v>15.51703008115979</v>
      </c>
      <c r="AG35" s="154">
        <f>AE35+AF35</f>
        <v>22.130731488159789</v>
      </c>
      <c r="AH35" s="93">
        <v>5.5455691939999996</v>
      </c>
      <c r="AI35" s="58">
        <v>15.59004438157328</v>
      </c>
      <c r="AJ35" s="278">
        <f>AH35+AI35</f>
        <v>21.135613575573281</v>
      </c>
      <c r="AK35" s="58">
        <v>4.6552827539999999</v>
      </c>
      <c r="AL35" s="58">
        <v>16.23623992550527</v>
      </c>
      <c r="AM35" s="154">
        <f>AK35+AL35</f>
        <v>20.891522679505272</v>
      </c>
      <c r="AN35" s="93">
        <v>2.5994255900000001</v>
      </c>
      <c r="AO35" s="58">
        <v>10.39748162874476</v>
      </c>
      <c r="AP35" s="154">
        <f>AN35+AO35</f>
        <v>12.996907218744759</v>
      </c>
      <c r="AQ35" s="93">
        <v>1.991068168</v>
      </c>
      <c r="AR35" s="58">
        <v>12.228131234004779</v>
      </c>
      <c r="AS35" s="154">
        <f>AQ35+AR35</f>
        <v>14.219199402004779</v>
      </c>
      <c r="AT35" s="93">
        <v>2.5034773170000002</v>
      </c>
      <c r="AU35" s="58">
        <v>12.494357242431249</v>
      </c>
      <c r="AV35" s="278">
        <f>AT35+AU35</f>
        <v>14.997834559431249</v>
      </c>
      <c r="AW35" s="58">
        <v>1.8975028759999999</v>
      </c>
      <c r="AX35" s="58">
        <v>12.58816241930575</v>
      </c>
      <c r="AY35" s="154">
        <f>AW35+AX35</f>
        <v>14.485665295305751</v>
      </c>
      <c r="AZ35" s="281">
        <v>0.98502140599999999</v>
      </c>
      <c r="BA35" s="154">
        <v>9.4565347134658904</v>
      </c>
      <c r="BB35" s="278">
        <f>AZ35+BA35</f>
        <v>10.44155611946589</v>
      </c>
      <c r="BC35" s="154">
        <v>0.90865642700000004</v>
      </c>
      <c r="BD35" s="154">
        <v>12.261593172</v>
      </c>
      <c r="BE35" s="154">
        <f>BC35+BD35</f>
        <v>13.170249599</v>
      </c>
      <c r="BF35" s="93">
        <v>1.1000000000000001</v>
      </c>
      <c r="BG35" s="58">
        <v>12.7</v>
      </c>
      <c r="BH35" s="58">
        <f>BF35+BG35</f>
        <v>13.799999999999999</v>
      </c>
      <c r="BI35" s="93">
        <v>1.3</v>
      </c>
      <c r="BJ35" s="58">
        <v>13.3</v>
      </c>
      <c r="BK35" s="155">
        <f>BI35+BJ35</f>
        <v>14.600000000000001</v>
      </c>
      <c r="BL35" s="156">
        <v>1.229166294896076</v>
      </c>
      <c r="BM35" s="156">
        <v>10.693887381622829</v>
      </c>
      <c r="BN35" s="58">
        <f>BL35+BM35</f>
        <v>11.923053676518906</v>
      </c>
      <c r="BO35" s="150">
        <v>1.5403915158370391</v>
      </c>
      <c r="BP35" s="150">
        <v>12.399436072915055</v>
      </c>
      <c r="BQ35" s="150">
        <f>BO35+BP35</f>
        <v>13.939827588752093</v>
      </c>
      <c r="BR35" s="150">
        <v>1.4366617027275388</v>
      </c>
      <c r="BS35" s="150">
        <v>11.409734986024704</v>
      </c>
      <c r="BT35" s="150">
        <f>BR35+BS35</f>
        <v>12.846396688752243</v>
      </c>
      <c r="BU35" s="157">
        <v>1.9313646648569476</v>
      </c>
      <c r="BV35" s="150">
        <v>9.0789392688710198</v>
      </c>
      <c r="BW35" s="150">
        <f>BU35+BV35</f>
        <v>11.010303933727968</v>
      </c>
      <c r="BX35" s="157">
        <v>1.268528871922644</v>
      </c>
      <c r="BY35" s="150">
        <v>10.2518645927926</v>
      </c>
      <c r="BZ35" s="151">
        <f>BX35+BY35</f>
        <v>11.520393464715244</v>
      </c>
      <c r="CA35" s="150">
        <v>1.7978552952645079</v>
      </c>
      <c r="CB35" s="150">
        <v>8.6616212982818492</v>
      </c>
      <c r="CC35" s="150">
        <f>CA35+CB35</f>
        <v>10.459476593546357</v>
      </c>
      <c r="CD35" s="157">
        <v>1.7853587841894161</v>
      </c>
      <c r="CE35" s="150">
        <v>9.7957323879477389</v>
      </c>
      <c r="CF35" s="151">
        <f>CD35+CE35</f>
        <v>11.581091172137155</v>
      </c>
      <c r="CG35" s="150">
        <v>1.7136395642025211</v>
      </c>
      <c r="CH35" s="150">
        <v>7.8391703916077242</v>
      </c>
      <c r="CI35" s="150">
        <f>CG35+CH35</f>
        <v>9.5528099558102451</v>
      </c>
      <c r="CJ35" s="157">
        <v>1.88978047274447</v>
      </c>
      <c r="CK35" s="150">
        <v>6.8529710091606475</v>
      </c>
      <c r="CL35" s="150">
        <f>CJ35+CK35</f>
        <v>8.7427514819051169</v>
      </c>
      <c r="CM35" s="157">
        <v>2.6295111884067199</v>
      </c>
      <c r="CN35" s="150">
        <v>6.6887440340757136</v>
      </c>
      <c r="CO35" s="151">
        <f>CM35+CN35</f>
        <v>9.3182552224824331</v>
      </c>
      <c r="CP35" s="150">
        <v>3.31176287041687</v>
      </c>
      <c r="CQ35" s="150">
        <v>7.7447274263032071</v>
      </c>
      <c r="CR35" s="58">
        <f>CP35+CQ35</f>
        <v>11.056490296720078</v>
      </c>
      <c r="CS35" s="157">
        <v>3.0392984012900901</v>
      </c>
      <c r="CT35" s="150">
        <v>7.1709553463814055</v>
      </c>
      <c r="CU35" s="151">
        <v>6.7195970437891646</v>
      </c>
      <c r="CV35" s="150">
        <v>1.5261298053130099</v>
      </c>
      <c r="CW35" s="150">
        <v>6.4598542745302501</v>
      </c>
      <c r="CX35" s="150">
        <v>7.9859840798432602</v>
      </c>
      <c r="CY35" s="157">
        <v>1.6953113913804101</v>
      </c>
      <c r="CZ35" s="150">
        <v>7.54356541060978</v>
      </c>
      <c r="DA35" s="150">
        <v>9.2388768019901892</v>
      </c>
      <c r="DB35" s="157">
        <v>2.28804905367357</v>
      </c>
      <c r="DC35" s="150">
        <v>7.0823602650718396</v>
      </c>
      <c r="DD35" s="151">
        <v>9.3704093187454092</v>
      </c>
      <c r="DE35" s="150">
        <v>1.6438171411179601</v>
      </c>
      <c r="DF35" s="150">
        <v>7.0421727027760204</v>
      </c>
      <c r="DG35" s="150">
        <v>8.6859898438939798</v>
      </c>
      <c r="DH35" s="157">
        <v>1.48122927423469</v>
      </c>
      <c r="DI35" s="150">
        <v>5.6169104618330099</v>
      </c>
      <c r="DJ35" s="151">
        <v>7.0981397360676999</v>
      </c>
      <c r="DK35" s="150">
        <v>1.1843845831598001</v>
      </c>
      <c r="DL35" s="150">
        <v>3.98188434423703</v>
      </c>
      <c r="DM35" s="150">
        <v>5.1662689273968203</v>
      </c>
      <c r="DN35" s="157">
        <v>1.89190436494643</v>
      </c>
      <c r="DO35" s="150">
        <v>5.8908579788479001</v>
      </c>
      <c r="DP35" s="150">
        <v>7.7827623437943299</v>
      </c>
      <c r="DQ35" s="93">
        <v>1.9147090743508</v>
      </c>
      <c r="DR35" s="58">
        <v>6.3569507085333203</v>
      </c>
      <c r="DS35" s="58">
        <v>8.2716597828841305</v>
      </c>
      <c r="DT35" s="157">
        <v>1.3793247923496299</v>
      </c>
      <c r="DU35" s="150">
        <v>5.0440677626028299</v>
      </c>
      <c r="DV35" s="151">
        <v>6.4233925549524598</v>
      </c>
      <c r="DW35" s="150">
        <v>1.5930490350659301</v>
      </c>
      <c r="DX35" s="150">
        <v>6.1010594600693002</v>
      </c>
      <c r="DY35" s="150">
        <v>7.6941084951352297</v>
      </c>
      <c r="DZ35" s="157">
        <v>1.99477655678361</v>
      </c>
      <c r="EA35" s="150">
        <v>5.3878351862334997</v>
      </c>
      <c r="EB35" s="151">
        <v>7.3826117430171001</v>
      </c>
      <c r="EC35" s="150">
        <v>1.8547462980584799</v>
      </c>
      <c r="ED35" s="150">
        <v>5.5174866413606498</v>
      </c>
      <c r="EE35" s="150">
        <v>7.3722329394191304</v>
      </c>
      <c r="EF35" s="157">
        <v>0.794625507110299</v>
      </c>
      <c r="EG35" s="150">
        <v>5.5401545165822803</v>
      </c>
      <c r="EH35" s="150">
        <v>6.3347800236925798</v>
      </c>
      <c r="EI35" s="328">
        <v>0.943115316204307</v>
      </c>
      <c r="EJ35" s="327">
        <v>5.0457349564727902</v>
      </c>
      <c r="EK35" s="329">
        <v>5.9888502726770998</v>
      </c>
      <c r="EL35" s="157">
        <v>1.01452095435329</v>
      </c>
      <c r="EM35" s="150">
        <v>4.2888402381211597</v>
      </c>
      <c r="EN35" s="151">
        <v>5.3033611924744504</v>
      </c>
      <c r="EO35" s="157">
        <v>1.01105544594619</v>
      </c>
      <c r="EP35" s="150">
        <v>4.2677314343677004</v>
      </c>
      <c r="EQ35" s="151">
        <v>5.2787868803138904</v>
      </c>
      <c r="ER35" s="157">
        <v>0.641839897873692</v>
      </c>
      <c r="ES35" s="150">
        <v>3.5669879110335998</v>
      </c>
      <c r="ET35" s="151">
        <v>4.2088278089072899</v>
      </c>
      <c r="EU35" s="150">
        <v>0.87352829566180801</v>
      </c>
      <c r="EV35" s="150">
        <v>3.22054115944993</v>
      </c>
      <c r="EW35" s="151">
        <v>4.0940694551117396</v>
      </c>
      <c r="EX35" s="157">
        <v>0.69886208175220899</v>
      </c>
      <c r="EY35" s="150">
        <v>2.86318443921092</v>
      </c>
      <c r="EZ35" s="151">
        <v>3.56204652096313</v>
      </c>
      <c r="FA35" s="157">
        <v>0.69764463234569596</v>
      </c>
      <c r="FB35" s="150">
        <v>2.9224247290390499</v>
      </c>
      <c r="FC35" s="150">
        <v>3.6200693613847399</v>
      </c>
      <c r="FD35" s="157">
        <v>0.68339843947577095</v>
      </c>
      <c r="FE35" s="150">
        <v>2.8839784997700102</v>
      </c>
      <c r="FF35" s="151">
        <v>3.5673769392457801</v>
      </c>
      <c r="FG35" s="157">
        <v>0.76625233888677402</v>
      </c>
      <c r="FH35" s="150">
        <v>2.8138955032144599</v>
      </c>
      <c r="FI35" s="151">
        <v>3.58014784210124</v>
      </c>
      <c r="FJ35" s="444">
        <v>0.438434403269571</v>
      </c>
      <c r="FK35" s="445">
        <v>2.1846632438258098</v>
      </c>
      <c r="FL35" s="446">
        <v>2.62309764709538</v>
      </c>
      <c r="FM35" s="444">
        <v>0.55776663124818204</v>
      </c>
      <c r="FN35" s="445">
        <v>2.41617091945953</v>
      </c>
      <c r="FO35" s="446">
        <v>2.9739375507077099</v>
      </c>
      <c r="FP35" s="157">
        <v>0.48358781450185301</v>
      </c>
      <c r="FQ35" s="150">
        <v>2.14411526281632</v>
      </c>
      <c r="FR35" s="151">
        <v>2.62770307731817</v>
      </c>
    </row>
    <row r="36" spans="1:174" ht="16" customHeight="1">
      <c r="A36" s="413" t="str">
        <f>IF('1'!$A$1=1,B36,C36)</f>
        <v>Azerbaijan</v>
      </c>
      <c r="B36" s="101" t="s">
        <v>48</v>
      </c>
      <c r="C36" s="316" t="s">
        <v>66</v>
      </c>
      <c r="D36" s="93">
        <v>1.02547619</v>
      </c>
      <c r="E36" s="58">
        <v>3.9394136035830001</v>
      </c>
      <c r="F36" s="154">
        <f>D36+E36</f>
        <v>4.9648897935829996</v>
      </c>
      <c r="G36" s="93">
        <v>1.356888785</v>
      </c>
      <c r="H36" s="58">
        <v>4.9957126134000003</v>
      </c>
      <c r="I36" s="278">
        <f>G36+H36</f>
        <v>6.3526013984</v>
      </c>
      <c r="J36" s="58">
        <v>0.859652941</v>
      </c>
      <c r="K36" s="58">
        <v>6.0338664800939998</v>
      </c>
      <c r="L36" s="154">
        <f>J36+K36</f>
        <v>6.8935194210940001</v>
      </c>
      <c r="M36" s="93">
        <v>1.3623253150000001</v>
      </c>
      <c r="N36" s="58">
        <v>7.30335965518334</v>
      </c>
      <c r="O36" s="154">
        <f>M36+N36</f>
        <v>8.6656849701833405</v>
      </c>
      <c r="P36" s="93">
        <v>1.2340581660000001</v>
      </c>
      <c r="Q36" s="58">
        <v>7.2561694317579999</v>
      </c>
      <c r="R36" s="278">
        <f>P36+Q36</f>
        <v>8.4902275977580004</v>
      </c>
      <c r="S36" s="58">
        <v>0.77436058699999999</v>
      </c>
      <c r="T36" s="58">
        <v>8.6327461129356902</v>
      </c>
      <c r="U36" s="154">
        <f>S36+T36</f>
        <v>9.4071066999356905</v>
      </c>
      <c r="V36" s="93">
        <v>0.83136151800000002</v>
      </c>
      <c r="W36" s="58">
        <v>7.9569464546699997</v>
      </c>
      <c r="X36" s="154">
        <f>V36+W36</f>
        <v>8.7883079726699993</v>
      </c>
      <c r="Y36" s="93">
        <v>1.278742643</v>
      </c>
      <c r="Z36" s="58">
        <v>10.592998302224</v>
      </c>
      <c r="AA36" s="278">
        <f>Y36+Z36</f>
        <v>11.871740945223999</v>
      </c>
      <c r="AB36" s="58">
        <v>0.58749777700000005</v>
      </c>
      <c r="AC36" s="58">
        <v>8.5934551013450005</v>
      </c>
      <c r="AD36" s="154">
        <f>AB36+AC36</f>
        <v>9.1809528783449998</v>
      </c>
      <c r="AE36" s="93">
        <v>2.2545368309999998</v>
      </c>
      <c r="AF36" s="58">
        <v>10.4997459935691</v>
      </c>
      <c r="AG36" s="154">
        <f>AE36+AF36</f>
        <v>12.754282824569099</v>
      </c>
      <c r="AH36" s="93">
        <v>1.4834889419999999</v>
      </c>
      <c r="AI36" s="58">
        <v>12.005251264902199</v>
      </c>
      <c r="AJ36" s="278">
        <f>AH36+AI36</f>
        <v>13.488740206902198</v>
      </c>
      <c r="AK36" s="58">
        <v>1.151394598</v>
      </c>
      <c r="AL36" s="58">
        <v>13.716644886512</v>
      </c>
      <c r="AM36" s="154">
        <f>AK36+AL36</f>
        <v>14.868039484512</v>
      </c>
      <c r="AN36" s="93">
        <v>0.60004266699999997</v>
      </c>
      <c r="AO36" s="58">
        <v>12.0536616422</v>
      </c>
      <c r="AP36" s="154">
        <f>AN36+AO36</f>
        <v>12.6537043092</v>
      </c>
      <c r="AQ36" s="93">
        <v>0.53318005499999999</v>
      </c>
      <c r="AR36" s="58">
        <v>11.680136079945999</v>
      </c>
      <c r="AS36" s="154">
        <f>AQ36+AR36</f>
        <v>12.213316134946</v>
      </c>
      <c r="AT36" s="93">
        <v>0.41607654900000002</v>
      </c>
      <c r="AU36" s="58">
        <v>10.950704241980951</v>
      </c>
      <c r="AV36" s="278">
        <f>AT36+AU36</f>
        <v>11.36678079098095</v>
      </c>
      <c r="AW36" s="58">
        <v>0.30397607399999999</v>
      </c>
      <c r="AX36" s="58">
        <v>12.743521873194471</v>
      </c>
      <c r="AY36" s="154">
        <f>AW36+AX36</f>
        <v>13.04749794719447</v>
      </c>
      <c r="AZ36" s="281">
        <v>0.20339977300000001</v>
      </c>
      <c r="BA36" s="154">
        <v>8.8430063542244302</v>
      </c>
      <c r="BB36" s="278">
        <f>AZ36+BA36</f>
        <v>9.0464061272244294</v>
      </c>
      <c r="BC36" s="154">
        <v>0.19485466200000001</v>
      </c>
      <c r="BD36" s="154">
        <v>10.083568992</v>
      </c>
      <c r="BE36" s="154">
        <f>BC36+BD36</f>
        <v>10.278423654000001</v>
      </c>
      <c r="BF36" s="93">
        <v>0.2</v>
      </c>
      <c r="BG36" s="58">
        <v>8.9</v>
      </c>
      <c r="BH36" s="58">
        <f>BF36+BG36</f>
        <v>9.1</v>
      </c>
      <c r="BI36" s="93">
        <v>0.4</v>
      </c>
      <c r="BJ36" s="58">
        <v>11.1</v>
      </c>
      <c r="BK36" s="155">
        <f>BI36+BJ36</f>
        <v>11.5</v>
      </c>
      <c r="BL36" s="156">
        <v>0.44582287451421754</v>
      </c>
      <c r="BM36" s="156">
        <v>5.899396411856296</v>
      </c>
      <c r="BN36" s="58">
        <f>BL36+BM36</f>
        <v>6.3452192863705132</v>
      </c>
      <c r="BO36" s="150">
        <v>0.43314979279968324</v>
      </c>
      <c r="BP36" s="150">
        <v>7.5824339645123429</v>
      </c>
      <c r="BQ36" s="150">
        <f>BO36+BP36</f>
        <v>8.0155837573120259</v>
      </c>
      <c r="BR36" s="150">
        <v>0.51305577946254632</v>
      </c>
      <c r="BS36" s="150">
        <v>6.4526637379689049</v>
      </c>
      <c r="BT36" s="150">
        <f>BR36+BS36</f>
        <v>6.9657195174314515</v>
      </c>
      <c r="BU36" s="157">
        <v>1.2941071659089918</v>
      </c>
      <c r="BV36" s="150">
        <v>7.5510719397416102</v>
      </c>
      <c r="BW36" s="150">
        <f>BU36+BV36</f>
        <v>8.8451791056506011</v>
      </c>
      <c r="BX36" s="157">
        <v>0.29821786415472229</v>
      </c>
      <c r="BY36" s="150">
        <v>5.19262026850416</v>
      </c>
      <c r="BZ36" s="151">
        <f>BX36+BY36</f>
        <v>5.4908381326588822</v>
      </c>
      <c r="CA36" s="150">
        <v>0.45456114554704241</v>
      </c>
      <c r="CB36" s="150">
        <v>5.9385425481938237</v>
      </c>
      <c r="CC36" s="150">
        <f>CA36+CB36</f>
        <v>6.3931036937408656</v>
      </c>
      <c r="CD36" s="157">
        <v>0.34471165633742296</v>
      </c>
      <c r="CE36" s="150">
        <v>9.2669617818732402</v>
      </c>
      <c r="CF36" s="151">
        <f>CD36+CE36</f>
        <v>9.6116734382106639</v>
      </c>
      <c r="CG36" s="150">
        <v>0.32266169000000006</v>
      </c>
      <c r="CH36" s="150">
        <v>13.694231056882595</v>
      </c>
      <c r="CI36" s="150">
        <f>CG36+CH36</f>
        <v>14.016892746882595</v>
      </c>
      <c r="CJ36" s="157">
        <v>0.44003503569716002</v>
      </c>
      <c r="CK36" s="150">
        <v>14.256482661717712</v>
      </c>
      <c r="CL36" s="150">
        <f>CJ36+CK36</f>
        <v>14.696517697414873</v>
      </c>
      <c r="CM36" s="157">
        <v>0.476317986171651</v>
      </c>
      <c r="CN36" s="150">
        <v>17.133454189970223</v>
      </c>
      <c r="CO36" s="151">
        <f>CM36+CN36</f>
        <v>17.609772176141874</v>
      </c>
      <c r="CP36" s="150">
        <v>0.22143941580544599</v>
      </c>
      <c r="CQ36" s="150">
        <v>5.8119229258849998</v>
      </c>
      <c r="CR36" s="58">
        <f>CP36+CQ36</f>
        <v>6.0333623416904461</v>
      </c>
      <c r="CS36" s="157">
        <v>0.305278737978951</v>
      </c>
      <c r="CT36" s="150">
        <v>6.4143183058102133</v>
      </c>
      <c r="CU36" s="151">
        <f>CS36+CT36</f>
        <v>6.7195970437891646</v>
      </c>
      <c r="CV36" s="150">
        <v>0.120486914191793</v>
      </c>
      <c r="CW36" s="150">
        <v>6.0608930962773302</v>
      </c>
      <c r="CX36" s="150">
        <v>6.1813800104691197</v>
      </c>
      <c r="CY36" s="157">
        <v>0.110972452359164</v>
      </c>
      <c r="CZ36" s="150">
        <v>6.8808176038415096</v>
      </c>
      <c r="DA36" s="150">
        <v>6.9917900562006698</v>
      </c>
      <c r="DB36" s="157">
        <v>0.117274329893063</v>
      </c>
      <c r="DC36" s="150">
        <v>6.6547305138256103</v>
      </c>
      <c r="DD36" s="151">
        <v>6.7720048437186797</v>
      </c>
      <c r="DE36" s="150">
        <v>0.101679554501967</v>
      </c>
      <c r="DF36" s="150">
        <v>7.6208356420462504</v>
      </c>
      <c r="DG36" s="150">
        <v>7.7225151965482102</v>
      </c>
      <c r="DH36" s="157">
        <v>1.13908312615952</v>
      </c>
      <c r="DI36" s="150">
        <v>6.3462681045517799</v>
      </c>
      <c r="DJ36" s="151">
        <v>7.4853512307112897</v>
      </c>
      <c r="DK36" s="150">
        <v>0.176292641903745</v>
      </c>
      <c r="DL36" s="150">
        <v>5.2615777352691904</v>
      </c>
      <c r="DM36" s="150">
        <v>5.4378703771729402</v>
      </c>
      <c r="DN36" s="157">
        <v>0.227741015522122</v>
      </c>
      <c r="DO36" s="150">
        <v>5.7403469392364901</v>
      </c>
      <c r="DP36" s="150">
        <v>5.9680879547586203</v>
      </c>
      <c r="DQ36" s="93">
        <v>0.214147688236629</v>
      </c>
      <c r="DR36" s="58">
        <v>5.7527565353798602</v>
      </c>
      <c r="DS36" s="58">
        <v>5.9669042236164902</v>
      </c>
      <c r="DT36" s="157">
        <v>0.10354635537644501</v>
      </c>
      <c r="DU36" s="150">
        <v>5.5521656338801701</v>
      </c>
      <c r="DV36" s="151">
        <v>5.6557119892566101</v>
      </c>
      <c r="DW36" s="150">
        <v>0.34327193852940002</v>
      </c>
      <c r="DX36" s="150">
        <v>5.9165424866065504</v>
      </c>
      <c r="DY36" s="150">
        <v>6.25981442513595</v>
      </c>
      <c r="DZ36" s="157">
        <v>0.53470467429750401</v>
      </c>
      <c r="EA36" s="150">
        <v>5.3138464934637</v>
      </c>
      <c r="EB36" s="151">
        <v>5.8485511677612001</v>
      </c>
      <c r="EC36" s="150">
        <v>0.393168622678847</v>
      </c>
      <c r="ED36" s="150">
        <v>5.44143053244375</v>
      </c>
      <c r="EE36" s="150">
        <v>5.8345991551225902</v>
      </c>
      <c r="EF36" s="157">
        <v>0.27172832866111601</v>
      </c>
      <c r="EG36" s="150">
        <v>6.2654538872703798</v>
      </c>
      <c r="EH36" s="150">
        <v>6.5371822159314998</v>
      </c>
      <c r="EI36" s="328">
        <v>0.19430665502658201</v>
      </c>
      <c r="EJ36" s="327">
        <v>4.4110445900740496</v>
      </c>
      <c r="EK36" s="329">
        <v>4.6053512451006302</v>
      </c>
      <c r="EL36" s="157">
        <v>0.17274837736922799</v>
      </c>
      <c r="EM36" s="150">
        <v>3.2550885578033499</v>
      </c>
      <c r="EN36" s="151">
        <v>3.4278369351725799</v>
      </c>
      <c r="EO36" s="157">
        <v>0.248724647099104</v>
      </c>
      <c r="EP36" s="150">
        <v>3.0854561450634099</v>
      </c>
      <c r="EQ36" s="151">
        <v>3.3341807921625199</v>
      </c>
      <c r="ER36" s="157">
        <v>0.25939112944938802</v>
      </c>
      <c r="ES36" s="150">
        <v>2.68467356600007</v>
      </c>
      <c r="ET36" s="151">
        <v>2.94406469544945</v>
      </c>
      <c r="EU36" s="150">
        <v>0.19125136958678399</v>
      </c>
      <c r="EV36" s="150">
        <v>2.6656971386276598</v>
      </c>
      <c r="EW36" s="151">
        <v>2.8569485082144399</v>
      </c>
      <c r="EX36" s="157">
        <v>7.92262349987677E-2</v>
      </c>
      <c r="EY36" s="150">
        <v>2.27380486615982</v>
      </c>
      <c r="EZ36" s="151">
        <v>2.35303110115859</v>
      </c>
      <c r="FA36" s="157">
        <v>0.17235686091409</v>
      </c>
      <c r="FB36" s="150">
        <v>2.2420422949907599</v>
      </c>
      <c r="FC36" s="150">
        <v>2.4143991559048499</v>
      </c>
      <c r="FD36" s="157">
        <v>0.186689712981598</v>
      </c>
      <c r="FE36" s="150">
        <v>2.15510711695116</v>
      </c>
      <c r="FF36" s="151">
        <v>2.3417968299327598</v>
      </c>
      <c r="FG36" s="157">
        <v>0.40275446249794</v>
      </c>
      <c r="FH36" s="150">
        <v>2.09246774386878</v>
      </c>
      <c r="FI36" s="151">
        <v>2.4952222063667202</v>
      </c>
      <c r="FJ36" s="444">
        <v>0.166512642547021</v>
      </c>
      <c r="FK36" s="445">
        <v>1.68677042522828</v>
      </c>
      <c r="FL36" s="446">
        <v>1.85328306777531</v>
      </c>
      <c r="FM36" s="444">
        <v>0.135608166283847</v>
      </c>
      <c r="FN36" s="445">
        <v>1.9780002263157901</v>
      </c>
      <c r="FO36" s="446">
        <v>2.1136083925996298</v>
      </c>
      <c r="FP36" s="157">
        <v>0.17806952994627501</v>
      </c>
      <c r="FQ36" s="150">
        <v>2.02823853899972</v>
      </c>
      <c r="FR36" s="151">
        <v>2.206308068946</v>
      </c>
    </row>
    <row r="37" spans="1:174" ht="12.5">
      <c r="A37" s="413" t="str">
        <f>IF('1'!$A$1=1,B37,C37)</f>
        <v>Virgin Islands, British</v>
      </c>
      <c r="B37" s="101" t="s">
        <v>114</v>
      </c>
      <c r="C37" s="316" t="s">
        <v>115</v>
      </c>
      <c r="D37" s="93">
        <v>3.7646659379999998</v>
      </c>
      <c r="E37" s="58">
        <v>1.0453819239E-2</v>
      </c>
      <c r="F37" s="154">
        <f t="shared" ref="F37" si="240">D37+E37</f>
        <v>3.7751197572389996</v>
      </c>
      <c r="G37" s="93">
        <v>4.6225185980000001</v>
      </c>
      <c r="H37" s="58">
        <v>6.8122361287100003E-3</v>
      </c>
      <c r="I37" s="278">
        <f t="shared" ref="I37" si="241">G37+H37</f>
        <v>4.6293308341287105</v>
      </c>
      <c r="J37" s="58">
        <v>5.8228994690000002</v>
      </c>
      <c r="K37" s="58">
        <v>2.9602600000000001E-3</v>
      </c>
      <c r="L37" s="154">
        <f t="shared" ref="L37" si="242">J37+K37</f>
        <v>5.8258597290000003</v>
      </c>
      <c r="M37" s="93">
        <v>7.6019637690000001</v>
      </c>
      <c r="N37" s="58">
        <v>9.6501704599400006E-3</v>
      </c>
      <c r="O37" s="154">
        <f t="shared" ref="O37" si="243">M37+N37</f>
        <v>7.6116139394599402</v>
      </c>
      <c r="P37" s="93">
        <v>7.0352549489999996</v>
      </c>
      <c r="Q37" s="58">
        <v>5.5715072444199997E-3</v>
      </c>
      <c r="R37" s="278">
        <f t="shared" ref="R37" si="244">P37+Q37</f>
        <v>7.0408264562444192</v>
      </c>
      <c r="S37" s="58">
        <v>11.010012133</v>
      </c>
      <c r="T37" s="58">
        <v>5.6011699999999999E-3</v>
      </c>
      <c r="U37" s="154">
        <f t="shared" ref="U37" si="245">S37+T37</f>
        <v>11.015613303</v>
      </c>
      <c r="V37" s="93">
        <v>12.52712511</v>
      </c>
      <c r="W37" s="58">
        <v>6.3974953393999999E-3</v>
      </c>
      <c r="X37" s="154">
        <f t="shared" ref="X37" si="246">V37+W37</f>
        <v>12.5335226053394</v>
      </c>
      <c r="Y37" s="93">
        <v>13.18603763</v>
      </c>
      <c r="Z37" s="58">
        <v>2.09190334876E-3</v>
      </c>
      <c r="AA37" s="278">
        <f t="shared" ref="AA37" si="247">Y37+Z37</f>
        <v>13.188129533348759</v>
      </c>
      <c r="AB37" s="58">
        <v>10.369889864999999</v>
      </c>
      <c r="AC37" s="58">
        <v>8.7781266221500006E-3</v>
      </c>
      <c r="AD37" s="154">
        <f t="shared" ref="AD37" si="248">AB37+AC37</f>
        <v>10.37866799162215</v>
      </c>
      <c r="AE37" s="93">
        <v>12.521262194</v>
      </c>
      <c r="AF37" s="58">
        <v>5.1351656224500001E-3</v>
      </c>
      <c r="AG37" s="154">
        <f t="shared" ref="AG37" si="249">AE37+AF37</f>
        <v>12.52639735962245</v>
      </c>
      <c r="AH37" s="93">
        <v>13.447816241</v>
      </c>
      <c r="AI37" s="58">
        <v>7.6452646405E-3</v>
      </c>
      <c r="AJ37" s="278">
        <f t="shared" ref="AJ37" si="250">AH37+AI37</f>
        <v>13.4554615056405</v>
      </c>
      <c r="AK37" s="58">
        <v>13.383239287</v>
      </c>
      <c r="AL37" s="58">
        <v>1.9919999999999998E-3</v>
      </c>
      <c r="AM37" s="154">
        <f t="shared" ref="AM37" si="251">AK37+AL37</f>
        <v>13.385231287</v>
      </c>
      <c r="AN37" s="93">
        <v>9.6743653839999997</v>
      </c>
      <c r="AO37" s="58">
        <v>3.7523969836800002E-3</v>
      </c>
      <c r="AP37" s="154">
        <f t="shared" ref="AP37" si="252">AN37+AO37</f>
        <v>9.6781177809836798</v>
      </c>
      <c r="AQ37" s="93">
        <v>8.4440521539999995</v>
      </c>
      <c r="AR37" s="58">
        <v>9.6904953249999997E-4</v>
      </c>
      <c r="AS37" s="154">
        <f t="shared" ref="AS37" si="253">AQ37+AR37</f>
        <v>8.4450212035324999</v>
      </c>
      <c r="AT37" s="93">
        <v>7.591955445</v>
      </c>
      <c r="AU37" s="58">
        <v>2.1129999999999999E-3</v>
      </c>
      <c r="AV37" s="278">
        <f t="shared" ref="AV37" si="254">AT37+AU37</f>
        <v>7.5940684449999996</v>
      </c>
      <c r="AW37" s="58">
        <v>6.9171400519999997</v>
      </c>
      <c r="AX37" s="58">
        <v>3.4072500000000001E-3</v>
      </c>
      <c r="AY37" s="154">
        <f t="shared" ref="AY37" si="255">AW37+AX37</f>
        <v>6.9205473020000001</v>
      </c>
      <c r="AZ37" s="281">
        <v>6.3263054759999999</v>
      </c>
      <c r="BA37" s="154">
        <v>3.1099999999999999E-3</v>
      </c>
      <c r="BB37" s="278">
        <f t="shared" ref="BB37" si="256">AZ37+BA37</f>
        <v>6.3294154760000003</v>
      </c>
      <c r="BC37" s="154">
        <v>8.4153461479999994</v>
      </c>
      <c r="BD37" s="154">
        <v>1E-3</v>
      </c>
      <c r="BE37" s="154">
        <f t="shared" ref="BE37" si="257">BC37+BD37</f>
        <v>8.4163461479999988</v>
      </c>
      <c r="BF37" s="93">
        <v>10.8</v>
      </c>
      <c r="BG37" s="58">
        <v>0</v>
      </c>
      <c r="BH37" s="58">
        <f t="shared" ref="BH37" si="258">BF37+BG37</f>
        <v>10.8</v>
      </c>
      <c r="BI37" s="93">
        <v>10.3</v>
      </c>
      <c r="BJ37" s="58">
        <v>0</v>
      </c>
      <c r="BK37" s="155">
        <f>BI37+BJ37</f>
        <v>10.3</v>
      </c>
      <c r="BL37" s="156">
        <v>8.5073681954255846</v>
      </c>
      <c r="BM37" s="156">
        <v>3.2200000000000002E-3</v>
      </c>
      <c r="BN37" s="58">
        <f>BL37+BM37</f>
        <v>8.5105881954255853</v>
      </c>
      <c r="BO37" s="150">
        <v>9.5190675504106093</v>
      </c>
      <c r="BP37" s="150">
        <v>1.080841318741061E-3</v>
      </c>
      <c r="BQ37" s="150">
        <f>BO37+BP37</f>
        <v>9.5201483917293501</v>
      </c>
      <c r="BR37" s="150">
        <v>10.117821273020178</v>
      </c>
      <c r="BS37" s="150">
        <v>1.9499999999999999E-3</v>
      </c>
      <c r="BT37" s="150">
        <f>BR37+BS37</f>
        <v>10.119771273020179</v>
      </c>
      <c r="BU37" s="157">
        <v>9.7093880745936421</v>
      </c>
      <c r="BV37" s="150">
        <v>4.2500000000000003E-3</v>
      </c>
      <c r="BW37" s="150">
        <f>BU37+BV37</f>
        <v>9.7136380745936428</v>
      </c>
      <c r="BX37" s="157">
        <v>8.7782748332492311</v>
      </c>
      <c r="BY37" s="150">
        <v>3.4659999999999999E-3</v>
      </c>
      <c r="BZ37" s="151">
        <f>BX37+BY37</f>
        <v>8.7817408332492306</v>
      </c>
      <c r="CA37" s="150">
        <v>9.951210808513137</v>
      </c>
      <c r="CB37" s="150">
        <v>3.45999E-3</v>
      </c>
      <c r="CC37" s="150">
        <f>CA37+CB37</f>
        <v>9.9546707985131366</v>
      </c>
      <c r="CD37" s="157">
        <v>11.242152475711</v>
      </c>
      <c r="CE37" s="150">
        <v>4.2490599999999998E-3</v>
      </c>
      <c r="CF37" s="151">
        <f>CD37+CE37</f>
        <v>11.246401535711</v>
      </c>
      <c r="CG37" s="150">
        <v>24.869195219926702</v>
      </c>
      <c r="CH37" s="150">
        <v>1.15E-3</v>
      </c>
      <c r="CI37" s="150">
        <f>CG37+CH37</f>
        <v>24.870345219926701</v>
      </c>
      <c r="CJ37" s="157">
        <v>18.834068009977301</v>
      </c>
      <c r="CK37" s="150">
        <v>7.2086000000000003E-4</v>
      </c>
      <c r="CL37" s="150">
        <v>18.834788869977299</v>
      </c>
      <c r="CM37" s="157">
        <v>40.7041235774768</v>
      </c>
      <c r="CN37" s="150">
        <v>2.9735E-3</v>
      </c>
      <c r="CO37" s="151">
        <v>40.707097077476803</v>
      </c>
      <c r="CP37" s="150">
        <v>42.9225801530864</v>
      </c>
      <c r="CQ37" s="150">
        <v>5.9185000000000001E-3</v>
      </c>
      <c r="CR37" s="150">
        <v>42.9284986530864</v>
      </c>
      <c r="CS37" s="157">
        <v>54.3545794585824</v>
      </c>
      <c r="CT37" s="150">
        <v>1.2344999999999999E-3</v>
      </c>
      <c r="CU37" s="151">
        <v>54.355813958582402</v>
      </c>
      <c r="CV37" s="150">
        <v>33.541922157324102</v>
      </c>
      <c r="CW37" s="150">
        <v>2.5743799999999998E-3</v>
      </c>
      <c r="CX37" s="150">
        <v>33.5444965373241</v>
      </c>
      <c r="CY37" s="157">
        <v>44.305191692132901</v>
      </c>
      <c r="CZ37" s="150">
        <v>5.5000000000000003E-4</v>
      </c>
      <c r="DA37" s="150">
        <v>44.305741692132898</v>
      </c>
      <c r="DB37" s="157">
        <v>45.673923099571603</v>
      </c>
      <c r="DC37" s="150">
        <v>3.4005770331097902E-3</v>
      </c>
      <c r="DD37" s="151">
        <v>45.677323676604701</v>
      </c>
      <c r="DE37" s="150">
        <v>58.358104919515299</v>
      </c>
      <c r="DF37" s="150">
        <v>4.7150000000000002E-4</v>
      </c>
      <c r="DG37" s="150">
        <v>58.358576419515302</v>
      </c>
      <c r="DH37" s="157">
        <v>37.0055388664044</v>
      </c>
      <c r="DI37" s="150">
        <v>2.7291745110727999E-2</v>
      </c>
      <c r="DJ37" s="151">
        <v>37.032830611515102</v>
      </c>
      <c r="DK37" s="150">
        <v>48.074472787261001</v>
      </c>
      <c r="DL37" s="150">
        <v>1.2000100000000001E-3</v>
      </c>
      <c r="DM37" s="150">
        <v>48.075672797260999</v>
      </c>
      <c r="DN37" s="157">
        <v>44.632453598560197</v>
      </c>
      <c r="DO37" s="150">
        <v>1.9499999999999999E-3</v>
      </c>
      <c r="DP37" s="150">
        <v>44.634403598560198</v>
      </c>
      <c r="DQ37" s="321">
        <v>56.939961726118</v>
      </c>
      <c r="DR37" s="233">
        <v>7.9842929194940404E-3</v>
      </c>
      <c r="DS37" s="233">
        <v>56.947946019037403</v>
      </c>
      <c r="DT37" s="157">
        <v>31.831855300301399</v>
      </c>
      <c r="DU37" s="150">
        <v>0</v>
      </c>
      <c r="DV37" s="151">
        <v>31.831855300301399</v>
      </c>
      <c r="DW37" s="150">
        <v>3.8248106780355</v>
      </c>
      <c r="DX37" s="150">
        <v>1.23E-3</v>
      </c>
      <c r="DY37" s="150">
        <v>3.8260406780355001</v>
      </c>
      <c r="DZ37" s="157">
        <v>3.6605383265024098</v>
      </c>
      <c r="EA37" s="150">
        <v>3.4118787069503599E-3</v>
      </c>
      <c r="EB37" s="151">
        <v>3.66395020520936</v>
      </c>
      <c r="EC37" s="150">
        <v>3.20469569384447</v>
      </c>
      <c r="ED37" s="150">
        <v>2.9909170586778699E-3</v>
      </c>
      <c r="EE37" s="150">
        <v>3.2076866109031501</v>
      </c>
      <c r="EF37" s="157">
        <v>0.81219763468408002</v>
      </c>
      <c r="EG37" s="150">
        <v>2.65E-3</v>
      </c>
      <c r="EH37" s="150">
        <v>0.81484763468407995</v>
      </c>
      <c r="EI37" s="328">
        <v>0.98702556095759197</v>
      </c>
      <c r="EJ37" s="327">
        <v>2.83749990428947E-3</v>
      </c>
      <c r="EK37" s="329">
        <v>0.98986306086188203</v>
      </c>
      <c r="EL37" s="157">
        <v>0.69796693680300703</v>
      </c>
      <c r="EM37" s="150">
        <v>4.5999999999999999E-3</v>
      </c>
      <c r="EN37" s="151">
        <v>0.70256693680300697</v>
      </c>
      <c r="EO37" s="157">
        <v>1.2825013706647701</v>
      </c>
      <c r="EP37" s="150">
        <v>1.3600449967184999E-2</v>
      </c>
      <c r="EQ37" s="151">
        <v>1.2961018206319499</v>
      </c>
      <c r="ER37" s="157">
        <v>0.99294007857307298</v>
      </c>
      <c r="ES37" s="150">
        <v>6.3499999999999997E-3</v>
      </c>
      <c r="ET37" s="151">
        <v>0.99929007857307295</v>
      </c>
      <c r="EU37" s="150">
        <v>1.5209678054471001</v>
      </c>
      <c r="EV37" s="150">
        <v>3.1060473577890399E-3</v>
      </c>
      <c r="EW37" s="151">
        <v>1.5240738528048901</v>
      </c>
      <c r="EX37" s="157">
        <v>1.0888289826257</v>
      </c>
      <c r="EY37" s="150">
        <v>5.5999999999999999E-3</v>
      </c>
      <c r="EZ37" s="151">
        <v>1.0944289826257001</v>
      </c>
      <c r="FA37" s="157">
        <v>1.1374349807297699</v>
      </c>
      <c r="FB37" s="150">
        <v>4.7675875865202198E-3</v>
      </c>
      <c r="FC37" s="150">
        <v>1.14220256831629</v>
      </c>
      <c r="FD37" s="157">
        <v>0.80949959581425202</v>
      </c>
      <c r="FE37" s="150">
        <v>6.9180099999999996E-3</v>
      </c>
      <c r="FF37" s="151">
        <v>0.81641760581425205</v>
      </c>
      <c r="FG37" s="157">
        <v>0.68404907705093398</v>
      </c>
      <c r="FH37" s="150">
        <v>5.4999999999999997E-3</v>
      </c>
      <c r="FI37" s="151">
        <v>0.68954907705093405</v>
      </c>
      <c r="FJ37" s="444">
        <v>0.58436499777760198</v>
      </c>
      <c r="FK37" s="445">
        <v>4.5500100000000002E-3</v>
      </c>
      <c r="FL37" s="446">
        <v>0.58891500777760197</v>
      </c>
      <c r="FM37" s="444">
        <v>0.63469650322605298</v>
      </c>
      <c r="FN37" s="445">
        <v>7.54296524713858E-3</v>
      </c>
      <c r="FO37" s="446">
        <v>0.64223946847319102</v>
      </c>
      <c r="FP37" s="157">
        <v>0.57305460113485795</v>
      </c>
      <c r="FQ37" s="150">
        <v>1.36012330215562E-2</v>
      </c>
      <c r="FR37" s="151">
        <v>0.58665583415641398</v>
      </c>
    </row>
    <row r="38" spans="1:174" ht="14.5" customHeight="1">
      <c r="A38" s="510" t="str">
        <f>IF('1'!$A$1=1,B38,C38)</f>
        <v>russian federation</v>
      </c>
      <c r="B38" s="182" t="s">
        <v>144</v>
      </c>
      <c r="C38" s="320" t="s">
        <v>145</v>
      </c>
      <c r="D38" s="159">
        <v>78.871685933999998</v>
      </c>
      <c r="E38" s="160">
        <v>297.60244841090912</v>
      </c>
      <c r="F38" s="161">
        <f t="shared" ref="F38" si="259">D38+E38</f>
        <v>376.47413434490909</v>
      </c>
      <c r="G38" s="159">
        <v>80.634697966000004</v>
      </c>
      <c r="H38" s="160">
        <v>416.30990399393932</v>
      </c>
      <c r="I38" s="279">
        <f t="shared" ref="I38" si="260">G38+H38</f>
        <v>496.94460195993929</v>
      </c>
      <c r="J38" s="160">
        <v>75.555388844999996</v>
      </c>
      <c r="K38" s="160">
        <v>479.74697169848918</v>
      </c>
      <c r="L38" s="161">
        <f t="shared" ref="L38" si="261">J38+K38</f>
        <v>555.30236054348916</v>
      </c>
      <c r="M38" s="159">
        <v>79.534640038999996</v>
      </c>
      <c r="N38" s="160">
        <v>479.36068271811018</v>
      </c>
      <c r="O38" s="161">
        <f t="shared" ref="O38" si="262">M38+N38</f>
        <v>558.89532275711019</v>
      </c>
      <c r="P38" s="159">
        <v>61.356049069999997</v>
      </c>
      <c r="Q38" s="160">
        <v>388.84527686254188</v>
      </c>
      <c r="R38" s="279">
        <f t="shared" ref="R38" si="263">P38+Q38</f>
        <v>450.20132593254186</v>
      </c>
      <c r="S38" s="160">
        <v>69.367297257999994</v>
      </c>
      <c r="T38" s="160">
        <v>485.16630352936812</v>
      </c>
      <c r="U38" s="161">
        <f t="shared" ref="U38" si="264">S38+T38</f>
        <v>554.53360078736807</v>
      </c>
      <c r="V38" s="159">
        <v>74.484420493000002</v>
      </c>
      <c r="W38" s="160">
        <v>555.19717810347538</v>
      </c>
      <c r="X38" s="161">
        <f t="shared" ref="X38" si="265">V38+W38</f>
        <v>629.6815985964754</v>
      </c>
      <c r="Y38" s="159">
        <v>84.691156155000002</v>
      </c>
      <c r="Z38" s="160">
        <v>631.17629055698671</v>
      </c>
      <c r="AA38" s="279">
        <f t="shared" ref="AA38" si="266">Y38+Z38</f>
        <v>715.86744671198676</v>
      </c>
      <c r="AB38" s="160">
        <v>48.263030911000001</v>
      </c>
      <c r="AC38" s="160">
        <v>470.0878461873445</v>
      </c>
      <c r="AD38" s="161">
        <f t="shared" ref="AD38" si="267">AB38+AC38</f>
        <v>518.35087709834454</v>
      </c>
      <c r="AE38" s="159">
        <v>57.461311799999997</v>
      </c>
      <c r="AF38" s="160">
        <v>610.82599963421751</v>
      </c>
      <c r="AG38" s="161">
        <f t="shared" ref="AG38" si="268">AE38+AF38</f>
        <v>668.28731143421749</v>
      </c>
      <c r="AH38" s="159">
        <v>54.834350925999999</v>
      </c>
      <c r="AI38" s="160">
        <v>682.89484543393371</v>
      </c>
      <c r="AJ38" s="279">
        <f t="shared" ref="AJ38" si="269">AH38+AI38</f>
        <v>737.72919635993367</v>
      </c>
      <c r="AK38" s="160">
        <v>54.185295598000003</v>
      </c>
      <c r="AL38" s="160">
        <v>725.23830761973829</v>
      </c>
      <c r="AM38" s="161">
        <f t="shared" ref="AM38" si="270">AK38+AL38</f>
        <v>779.42360321773833</v>
      </c>
      <c r="AN38" s="159">
        <v>26.860539439</v>
      </c>
      <c r="AO38" s="160">
        <v>441.24068030034522</v>
      </c>
      <c r="AP38" s="161">
        <f t="shared" ref="AP38" si="271">AN38+AO38</f>
        <v>468.1012197393452</v>
      </c>
      <c r="AQ38" s="159">
        <v>24.623219629000001</v>
      </c>
      <c r="AR38" s="160">
        <v>533.60190805785646</v>
      </c>
      <c r="AS38" s="161">
        <f t="shared" ref="AS38" si="272">AQ38+AR38</f>
        <v>558.22512768685647</v>
      </c>
      <c r="AT38" s="159">
        <v>20.413279673000002</v>
      </c>
      <c r="AU38" s="160">
        <v>548.74226837793731</v>
      </c>
      <c r="AV38" s="279">
        <f t="shared" ref="AV38" si="273">AT38+AU38</f>
        <v>569.15554805093734</v>
      </c>
      <c r="AW38" s="160">
        <v>18.242613412000001</v>
      </c>
      <c r="AX38" s="160">
        <v>401.44456502365301</v>
      </c>
      <c r="AY38" s="161">
        <f t="shared" ref="AY38" si="274">AW38+AX38</f>
        <v>419.68717843565304</v>
      </c>
      <c r="AZ38" s="282">
        <v>6.7137002680000002</v>
      </c>
      <c r="BA38" s="161">
        <v>219.30957819636461</v>
      </c>
      <c r="BB38" s="279">
        <f t="shared" ref="BB38" si="275">AZ38+BA38</f>
        <v>226.02327846436461</v>
      </c>
      <c r="BC38" s="161">
        <v>7.946370806</v>
      </c>
      <c r="BD38" s="161">
        <v>310.80353635900002</v>
      </c>
      <c r="BE38" s="161">
        <f t="shared" ref="BE38" si="276">BC38+BD38</f>
        <v>318.74990716500002</v>
      </c>
      <c r="BF38" s="159">
        <v>8.4</v>
      </c>
      <c r="BG38" s="160">
        <v>296.2</v>
      </c>
      <c r="BH38" s="160">
        <f t="shared" ref="BH38" si="277">BF38+BG38</f>
        <v>304.59999999999997</v>
      </c>
      <c r="BI38" s="159">
        <v>9.4</v>
      </c>
      <c r="BJ38" s="160">
        <v>299.39999999999998</v>
      </c>
      <c r="BK38" s="235">
        <f>BJ38+BI38</f>
        <v>308.79999999999995</v>
      </c>
      <c r="BL38" s="162">
        <v>5.7836461924597593</v>
      </c>
      <c r="BM38" s="162">
        <v>168.74777699168061</v>
      </c>
      <c r="BN38" s="160">
        <f t="shared" ref="BN38" si="278">BL38+BM38</f>
        <v>174.53142318414038</v>
      </c>
      <c r="BO38" s="163">
        <v>6.694184424550083</v>
      </c>
      <c r="BP38" s="163">
        <v>224.66903082527665</v>
      </c>
      <c r="BQ38" s="163">
        <f t="shared" ref="BQ38" si="279">BO38+BP38</f>
        <v>231.36321524982674</v>
      </c>
      <c r="BR38" s="163">
        <v>8.3172418395075471</v>
      </c>
      <c r="BS38" s="163">
        <v>242.48794096554553</v>
      </c>
      <c r="BT38" s="163">
        <f t="shared" ref="BT38" si="280">BR38+BS38</f>
        <v>250.80518280505308</v>
      </c>
      <c r="BU38" s="164">
        <v>14.004224682566537</v>
      </c>
      <c r="BV38" s="163">
        <v>175.9167759939842</v>
      </c>
      <c r="BW38" s="163">
        <f t="shared" ref="BW38" si="281">BU38+BV38</f>
        <v>189.92100067655073</v>
      </c>
      <c r="BX38" s="164">
        <v>10.773887321087857</v>
      </c>
      <c r="BY38" s="163">
        <v>143.7969077472645</v>
      </c>
      <c r="BZ38" s="165">
        <f t="shared" ref="BZ38" si="282">BX38+BY38</f>
        <v>154.57079506835237</v>
      </c>
      <c r="CA38" s="163">
        <v>13.753325312461964</v>
      </c>
      <c r="CB38" s="163">
        <v>114.56933578447055</v>
      </c>
      <c r="CC38" s="163">
        <f t="shared" ref="CC38" si="283">CA38+CB38</f>
        <v>128.32266109693251</v>
      </c>
      <c r="CD38" s="164">
        <v>15.947636599229307</v>
      </c>
      <c r="CE38" s="163">
        <v>93.008369184943888</v>
      </c>
      <c r="CF38" s="165">
        <f t="shared" ref="CF38" si="284">CD38+CE38</f>
        <v>108.9560057841732</v>
      </c>
      <c r="CG38" s="163">
        <v>17.518474102329581</v>
      </c>
      <c r="CH38" s="163">
        <v>93.436513308266484</v>
      </c>
      <c r="CI38" s="163">
        <f t="shared" ref="CI38" si="285">CG38+CH38</f>
        <v>110.95498741059606</v>
      </c>
      <c r="CJ38" s="164">
        <v>13.4137651919985</v>
      </c>
      <c r="CK38" s="163">
        <v>67.226368721647049</v>
      </c>
      <c r="CL38" s="163">
        <f>CJ38+CK38</f>
        <v>80.640133913645542</v>
      </c>
      <c r="CM38" s="164">
        <v>14.380210538805301</v>
      </c>
      <c r="CN38" s="163">
        <v>39.239569578071588</v>
      </c>
      <c r="CO38" s="165">
        <f>CM38+CN38</f>
        <v>53.619780116876889</v>
      </c>
      <c r="CP38" s="163">
        <v>20.357408399439201</v>
      </c>
      <c r="CQ38" s="163">
        <v>34</v>
      </c>
      <c r="CR38" s="160">
        <f>CP38+CQ38</f>
        <v>54.357408399439201</v>
      </c>
      <c r="CS38" s="164">
        <v>22.331127442704599</v>
      </c>
      <c r="CT38" s="163">
        <v>34</v>
      </c>
      <c r="CU38" s="165">
        <f>CS38+CT38</f>
        <v>56.331127442704599</v>
      </c>
      <c r="CV38" s="163">
        <v>7.8902202539116502</v>
      </c>
      <c r="CW38" s="163">
        <v>34.012359836762997</v>
      </c>
      <c r="CX38" s="163">
        <v>41.902580090674697</v>
      </c>
      <c r="CY38" s="164">
        <v>8.7941728204436806</v>
      </c>
      <c r="CZ38" s="163">
        <v>38.980937760443801</v>
      </c>
      <c r="DA38" s="163">
        <v>47.7751105808875</v>
      </c>
      <c r="DB38" s="164">
        <v>9.9333532306313703</v>
      </c>
      <c r="DC38" s="163">
        <v>42.161689608859298</v>
      </c>
      <c r="DD38" s="165">
        <v>52.095042839490702</v>
      </c>
      <c r="DE38" s="163">
        <v>12.617607591005299</v>
      </c>
      <c r="DF38" s="163">
        <v>46.459344032061601</v>
      </c>
      <c r="DG38" s="163">
        <v>59.076951623066897</v>
      </c>
      <c r="DH38" s="164">
        <v>8.7891145415478906</v>
      </c>
      <c r="DI38" s="163">
        <v>38.0839772396358</v>
      </c>
      <c r="DJ38" s="165">
        <v>46.873091781183703</v>
      </c>
      <c r="DK38" s="163">
        <v>9.9736799418030593</v>
      </c>
      <c r="DL38" s="163">
        <v>41.190906572693002</v>
      </c>
      <c r="DM38" s="163">
        <v>51.164586514496101</v>
      </c>
      <c r="DN38" s="164">
        <v>14.9682586000838</v>
      </c>
      <c r="DO38" s="163">
        <v>57.477200008664497</v>
      </c>
      <c r="DP38" s="163">
        <v>72.445458608748297</v>
      </c>
      <c r="DQ38" s="159">
        <v>15.399320829572799</v>
      </c>
      <c r="DR38" s="160">
        <v>59.040188110674599</v>
      </c>
      <c r="DS38" s="160">
        <v>74.439508940247407</v>
      </c>
      <c r="DT38" s="164">
        <v>10.286472808252899</v>
      </c>
      <c r="DU38" s="163">
        <v>46.695956823970903</v>
      </c>
      <c r="DV38" s="165">
        <v>56.982429632223699</v>
      </c>
      <c r="DW38" s="163">
        <v>14.7565881302886</v>
      </c>
      <c r="DX38" s="163">
        <v>53.295873708573197</v>
      </c>
      <c r="DY38" s="163">
        <v>68.052461838861802</v>
      </c>
      <c r="DZ38" s="164">
        <v>16.656363366558001</v>
      </c>
      <c r="EA38" s="163">
        <v>52.868010245215203</v>
      </c>
      <c r="EB38" s="165">
        <v>69.5243736117732</v>
      </c>
      <c r="EC38" s="163">
        <v>19.6105481593912</v>
      </c>
      <c r="ED38" s="163">
        <v>52.892464036398103</v>
      </c>
      <c r="EE38" s="163">
        <v>72.503012195789296</v>
      </c>
      <c r="EF38" s="164">
        <v>9.4627125821270203E-4</v>
      </c>
      <c r="EG38" s="163">
        <v>0</v>
      </c>
      <c r="EH38" s="163">
        <v>9.4627125821270203E-4</v>
      </c>
      <c r="EI38" s="330">
        <v>7.3197597159858495E-4</v>
      </c>
      <c r="EJ38" s="331">
        <v>0</v>
      </c>
      <c r="EK38" s="332">
        <v>7.3197597159858495E-4</v>
      </c>
      <c r="EL38" s="164">
        <v>1.2076267220238099E-3</v>
      </c>
      <c r="EM38" s="163">
        <v>0</v>
      </c>
      <c r="EN38" s="165">
        <v>1.2076267220238099E-3</v>
      </c>
      <c r="EO38" s="164">
        <v>4.35E-4</v>
      </c>
      <c r="EP38" s="163">
        <v>0</v>
      </c>
      <c r="EQ38" s="165">
        <v>4.35E-4</v>
      </c>
      <c r="ER38" s="164">
        <v>0</v>
      </c>
      <c r="ES38" s="163">
        <v>0</v>
      </c>
      <c r="ET38" s="165">
        <v>0</v>
      </c>
      <c r="EU38" s="163">
        <v>0</v>
      </c>
      <c r="EV38" s="163">
        <v>0</v>
      </c>
      <c r="EW38" s="165">
        <v>0</v>
      </c>
      <c r="EX38" s="164">
        <v>0</v>
      </c>
      <c r="EY38" s="163">
        <v>0</v>
      </c>
      <c r="EZ38" s="165">
        <v>0</v>
      </c>
      <c r="FA38" s="164">
        <v>0</v>
      </c>
      <c r="FB38" s="163">
        <v>0</v>
      </c>
      <c r="FC38" s="163">
        <v>0</v>
      </c>
      <c r="FD38" s="164">
        <v>0</v>
      </c>
      <c r="FE38" s="163">
        <v>0</v>
      </c>
      <c r="FF38" s="165">
        <v>0</v>
      </c>
      <c r="FG38" s="164">
        <v>0</v>
      </c>
      <c r="FH38" s="163">
        <v>0</v>
      </c>
      <c r="FI38" s="165">
        <v>0</v>
      </c>
      <c r="FJ38" s="450">
        <v>0</v>
      </c>
      <c r="FK38" s="451">
        <v>0</v>
      </c>
      <c r="FL38" s="452">
        <v>0</v>
      </c>
      <c r="FM38" s="450">
        <v>0</v>
      </c>
      <c r="FN38" s="451">
        <v>0</v>
      </c>
      <c r="FO38" s="452">
        <v>0</v>
      </c>
      <c r="FP38" s="164">
        <v>0</v>
      </c>
      <c r="FQ38" s="163">
        <v>0</v>
      </c>
      <c r="FR38" s="165">
        <v>0</v>
      </c>
    </row>
    <row r="39" spans="1:174" ht="16.5" customHeight="1">
      <c r="A39" s="126"/>
      <c r="B39" s="101"/>
      <c r="C39" s="104"/>
      <c r="D39" s="58"/>
      <c r="E39" s="58"/>
      <c r="F39" s="154"/>
      <c r="G39" s="58"/>
      <c r="H39" s="58"/>
      <c r="I39" s="154"/>
      <c r="J39" s="58"/>
      <c r="K39" s="58"/>
      <c r="L39" s="154"/>
      <c r="M39" s="58"/>
      <c r="N39" s="58"/>
      <c r="O39" s="154"/>
      <c r="P39" s="58"/>
      <c r="Q39" s="58"/>
      <c r="R39" s="154"/>
      <c r="S39" s="58"/>
      <c r="T39" s="58"/>
      <c r="U39" s="154"/>
      <c r="V39" s="58"/>
      <c r="W39" s="58"/>
      <c r="X39" s="154"/>
      <c r="Y39" s="58"/>
      <c r="Z39" s="58"/>
      <c r="AA39" s="154"/>
      <c r="AB39" s="58"/>
      <c r="AC39" s="58"/>
      <c r="AD39" s="154"/>
      <c r="AE39" s="58"/>
      <c r="AF39" s="58"/>
      <c r="AG39" s="154"/>
      <c r="AH39" s="58"/>
      <c r="AI39" s="58"/>
      <c r="AJ39" s="154"/>
      <c r="AK39" s="58"/>
      <c r="AL39" s="58"/>
      <c r="AM39" s="154"/>
      <c r="AN39" s="58"/>
      <c r="AO39" s="58"/>
      <c r="AP39" s="154"/>
      <c r="AQ39" s="58"/>
      <c r="AR39" s="58"/>
      <c r="AS39" s="154"/>
      <c r="AT39" s="58"/>
      <c r="AU39" s="58"/>
      <c r="AV39" s="154"/>
      <c r="AW39" s="58"/>
      <c r="AX39" s="58"/>
      <c r="AY39" s="154"/>
      <c r="AZ39" s="154"/>
      <c r="BA39" s="154"/>
      <c r="BB39" s="154"/>
      <c r="BC39" s="154"/>
      <c r="BD39" s="154"/>
      <c r="BE39" s="154"/>
      <c r="BF39" s="58"/>
      <c r="BG39" s="58"/>
      <c r="BH39" s="58"/>
      <c r="BI39" s="58"/>
      <c r="BJ39" s="58"/>
      <c r="BK39" s="58"/>
      <c r="BL39" s="156"/>
      <c r="BM39" s="156"/>
      <c r="BN39" s="58"/>
      <c r="BO39" s="150"/>
      <c r="BP39" s="150"/>
      <c r="BQ39" s="150"/>
      <c r="BR39" s="150"/>
      <c r="BS39" s="150"/>
      <c r="BT39" s="150"/>
      <c r="BU39" s="150"/>
      <c r="BV39" s="150"/>
      <c r="BW39" s="150"/>
      <c r="BX39" s="150"/>
      <c r="BY39" s="150"/>
      <c r="BZ39" s="150"/>
      <c r="CA39" s="150"/>
      <c r="CB39" s="150"/>
      <c r="CC39" s="150"/>
      <c r="CD39" s="150"/>
      <c r="CE39" s="150"/>
      <c r="CF39" s="150"/>
      <c r="CG39" s="150"/>
      <c r="CH39" s="150"/>
      <c r="CI39" s="150"/>
      <c r="CJ39" s="150"/>
      <c r="CK39" s="150"/>
      <c r="CL39" s="150"/>
      <c r="CM39" s="150"/>
      <c r="CN39" s="150"/>
      <c r="CO39" s="150"/>
      <c r="CP39" s="150"/>
      <c r="CQ39" s="150"/>
      <c r="CR39" s="150"/>
      <c r="CS39" s="150"/>
      <c r="CT39" s="150"/>
      <c r="CU39" s="150"/>
      <c r="CV39" s="150"/>
      <c r="CW39" s="150"/>
      <c r="CX39" s="150"/>
      <c r="CY39" s="150"/>
      <c r="CZ39" s="150"/>
      <c r="DA39" s="150"/>
      <c r="DB39" s="150"/>
      <c r="DC39" s="150"/>
      <c r="DD39" s="150"/>
      <c r="DE39" s="150"/>
      <c r="DF39" s="150"/>
      <c r="DG39" s="150"/>
      <c r="DH39" s="150"/>
      <c r="DI39" s="150"/>
      <c r="DJ39" s="150"/>
      <c r="DK39" s="150"/>
      <c r="DL39" s="150"/>
      <c r="DM39" s="150"/>
      <c r="DN39" s="150"/>
      <c r="DO39" s="150"/>
      <c r="DP39" s="150"/>
      <c r="DQ39" s="233"/>
      <c r="DR39" s="233"/>
      <c r="DS39" s="233"/>
      <c r="DT39" s="150"/>
      <c r="DU39" s="150"/>
      <c r="DV39" s="150"/>
      <c r="DW39" s="150"/>
      <c r="DX39" s="150"/>
      <c r="DY39" s="150"/>
      <c r="DZ39" s="150"/>
      <c r="EA39" s="150"/>
      <c r="EB39" s="150"/>
      <c r="EC39" s="150"/>
      <c r="ED39" s="150"/>
      <c r="EE39" s="150"/>
      <c r="EF39" s="150"/>
      <c r="EG39" s="150"/>
      <c r="EH39" s="150"/>
      <c r="FK39" s="96"/>
      <c r="FL39" s="96"/>
      <c r="FM39" s="96"/>
      <c r="FN39" s="96"/>
      <c r="FO39" s="96"/>
      <c r="FP39" s="96"/>
      <c r="FQ39" s="96"/>
      <c r="FR39" s="96"/>
    </row>
    <row r="40" spans="1:174" ht="33.65" customHeight="1">
      <c r="A40" s="562" t="str">
        <f>IF('1'!$A$1=1,A48,A50)</f>
        <v>*According to the Rules for the organization of statistical reporting submitted to the National Bank of Ukraine during a special period, approved by Resolution of the Board of the National Bank of Ukraine № 140 dated December 18, 2018, information on cross-border transfers received in Ukraine using international money transfer systems was not collected in February-April 2022.</v>
      </c>
      <c r="B40" s="562"/>
      <c r="C40" s="562"/>
      <c r="D40" s="562"/>
      <c r="E40" s="562"/>
      <c r="F40" s="562"/>
      <c r="G40" s="562"/>
      <c r="H40" s="562"/>
      <c r="I40" s="562"/>
      <c r="J40" s="562"/>
      <c r="K40" s="562"/>
      <c r="L40" s="562"/>
      <c r="M40" s="562"/>
      <c r="N40" s="562"/>
      <c r="O40" s="562"/>
      <c r="P40" s="562"/>
      <c r="Q40" s="562"/>
      <c r="R40" s="562"/>
      <c r="S40" s="562"/>
      <c r="T40" s="562"/>
      <c r="U40" s="562"/>
      <c r="V40" s="562"/>
      <c r="W40" s="562"/>
      <c r="X40" s="562"/>
      <c r="Y40" s="562"/>
      <c r="Z40" s="562"/>
      <c r="AA40" s="562"/>
      <c r="AB40" s="562"/>
      <c r="AC40" s="562"/>
      <c r="AD40" s="562"/>
      <c r="AE40" s="562"/>
      <c r="AF40" s="562"/>
      <c r="AG40" s="562"/>
      <c r="AH40" s="562"/>
      <c r="AI40" s="562"/>
      <c r="AJ40" s="562"/>
      <c r="AK40" s="562"/>
      <c r="AL40" s="562"/>
      <c r="AM40" s="562"/>
      <c r="AN40" s="562"/>
      <c r="AO40" s="562"/>
      <c r="AP40" s="562"/>
      <c r="AQ40" s="562"/>
      <c r="AR40" s="562"/>
      <c r="AS40" s="562"/>
      <c r="AT40" s="562"/>
      <c r="AU40" s="562"/>
      <c r="AV40" s="562"/>
      <c r="AW40" s="562"/>
      <c r="AX40" s="562"/>
      <c r="AY40" s="562"/>
      <c r="AZ40" s="562"/>
      <c r="BA40" s="562"/>
      <c r="BB40" s="562"/>
      <c r="BC40" s="562"/>
      <c r="BD40" s="562"/>
      <c r="BE40" s="562"/>
      <c r="BF40" s="562"/>
      <c r="BG40" s="562"/>
      <c r="BH40" s="562"/>
      <c r="BI40" s="562"/>
      <c r="BJ40" s="562"/>
      <c r="BK40" s="562"/>
      <c r="BL40" s="562"/>
      <c r="BM40" s="562"/>
      <c r="BN40" s="562"/>
      <c r="BO40" s="562"/>
      <c r="BP40" s="562"/>
      <c r="BQ40" s="562"/>
      <c r="BR40" s="562"/>
      <c r="BS40" s="562"/>
      <c r="BT40" s="562"/>
      <c r="BU40" s="562"/>
      <c r="BV40" s="562"/>
      <c r="BW40" s="562"/>
      <c r="BX40" s="562"/>
      <c r="BY40" s="562"/>
      <c r="BZ40" s="562"/>
      <c r="CA40" s="562"/>
      <c r="CB40" s="562"/>
      <c r="CC40" s="562"/>
      <c r="CD40" s="562"/>
      <c r="CE40" s="562"/>
      <c r="CF40" s="562"/>
      <c r="CG40" s="562"/>
      <c r="CH40" s="562"/>
      <c r="CI40" s="562"/>
      <c r="CJ40" s="562"/>
      <c r="CK40" s="562"/>
      <c r="CL40" s="562"/>
      <c r="CM40" s="562"/>
      <c r="CN40" s="562"/>
      <c r="CO40" s="562"/>
      <c r="CP40" s="562"/>
      <c r="CQ40" s="562"/>
      <c r="CR40" s="562"/>
      <c r="CS40" s="562"/>
      <c r="CT40" s="562"/>
      <c r="CU40" s="562"/>
      <c r="CV40" s="562"/>
      <c r="CW40" s="562"/>
      <c r="CX40" s="562"/>
      <c r="CY40" s="562"/>
      <c r="CZ40" s="562"/>
      <c r="DA40" s="562"/>
      <c r="DB40" s="562"/>
      <c r="DC40" s="562"/>
      <c r="DD40" s="562"/>
      <c r="DE40" s="562"/>
      <c r="DF40" s="562"/>
      <c r="DG40" s="562"/>
      <c r="DH40" s="562"/>
      <c r="DI40" s="562"/>
      <c r="DJ40" s="562"/>
      <c r="DK40" s="562"/>
      <c r="DL40" s="562"/>
      <c r="DM40" s="562"/>
      <c r="DN40" s="562"/>
      <c r="DO40" s="562"/>
      <c r="DP40" s="562"/>
      <c r="DQ40" s="562"/>
      <c r="DR40" s="562"/>
      <c r="DS40" s="562"/>
      <c r="DT40" s="562"/>
      <c r="DU40" s="562"/>
      <c r="DV40" s="562"/>
      <c r="DW40" s="562"/>
      <c r="DX40" s="562"/>
      <c r="DY40" s="562"/>
      <c r="DZ40" s="562"/>
      <c r="EA40" s="562"/>
      <c r="EB40" s="562"/>
      <c r="EC40" s="562"/>
      <c r="ED40" s="562"/>
      <c r="EE40" s="562"/>
      <c r="EF40" s="562"/>
      <c r="EG40" s="562"/>
      <c r="EH40" s="562"/>
      <c r="EI40" s="562"/>
      <c r="EJ40" s="562"/>
      <c r="EK40" s="562"/>
      <c r="EL40" s="562"/>
      <c r="EM40" s="562"/>
      <c r="EN40" s="562"/>
      <c r="EO40" s="562"/>
      <c r="EP40" s="562"/>
      <c r="EQ40" s="562"/>
      <c r="ER40" s="562"/>
      <c r="ES40" s="562"/>
      <c r="ET40" s="562"/>
      <c r="EU40" s="562"/>
      <c r="EV40" s="562"/>
      <c r="EW40" s="562"/>
      <c r="EX40" s="562"/>
      <c r="EY40" s="562"/>
      <c r="EZ40" s="562"/>
      <c r="FA40" s="562"/>
      <c r="FB40" s="562"/>
      <c r="FC40" s="562"/>
      <c r="FD40" s="562"/>
      <c r="FE40" s="562"/>
      <c r="FF40" s="562"/>
      <c r="FG40" s="562"/>
      <c r="FH40" s="562"/>
      <c r="FI40" s="562"/>
      <c r="FJ40" s="562"/>
      <c r="FK40" s="562"/>
      <c r="FL40" s="562"/>
      <c r="FM40" s="562"/>
      <c r="FN40" s="562"/>
      <c r="FO40" s="562"/>
      <c r="FP40" s="562"/>
      <c r="FQ40" s="562"/>
      <c r="FR40" s="562"/>
    </row>
    <row r="41" spans="1:174" ht="27" customHeight="1">
      <c r="A41" s="563" t="str">
        <f>IF('1'!A1=1,A44,A45)</f>
        <v>Note: Data are based on bank statements on transactions with non-residents and the transfers performed using international money transfer systems.</v>
      </c>
      <c r="B41" s="563"/>
      <c r="C41" s="563"/>
      <c r="D41" s="563"/>
      <c r="E41" s="563"/>
      <c r="F41" s="563"/>
      <c r="G41" s="563"/>
      <c r="H41" s="563"/>
      <c r="I41" s="563"/>
      <c r="J41" s="563"/>
      <c r="K41" s="563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  <c r="W41" s="563"/>
      <c r="X41" s="563"/>
      <c r="Y41" s="563"/>
      <c r="Z41" s="563"/>
      <c r="AA41" s="563"/>
      <c r="AB41" s="563"/>
      <c r="AC41" s="563"/>
      <c r="AD41" s="563"/>
      <c r="AE41" s="563"/>
      <c r="AF41" s="563"/>
      <c r="AG41" s="563"/>
      <c r="AH41" s="563"/>
      <c r="AI41" s="563"/>
      <c r="AJ41" s="563"/>
      <c r="AK41" s="563"/>
      <c r="AL41" s="563"/>
      <c r="AM41" s="563"/>
      <c r="AN41" s="563"/>
      <c r="AO41" s="563"/>
      <c r="AP41" s="563"/>
      <c r="AQ41" s="563"/>
      <c r="AR41" s="563"/>
      <c r="AS41" s="563"/>
      <c r="AT41" s="563"/>
      <c r="AU41" s="563"/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3"/>
      <c r="BG41" s="563"/>
      <c r="BH41" s="563"/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63"/>
      <c r="BT41" s="563"/>
      <c r="BU41" s="563"/>
      <c r="BV41" s="563"/>
      <c r="BW41" s="563"/>
      <c r="BX41" s="563"/>
      <c r="BY41" s="563"/>
      <c r="BZ41" s="563"/>
      <c r="CA41" s="563"/>
      <c r="CB41" s="563"/>
      <c r="CC41" s="563"/>
      <c r="CD41" s="563"/>
      <c r="CE41" s="563"/>
      <c r="CF41" s="563"/>
      <c r="CG41" s="563"/>
      <c r="CH41" s="563"/>
      <c r="CI41" s="563"/>
      <c r="CJ41" s="563"/>
      <c r="CK41" s="563"/>
      <c r="CL41" s="563"/>
      <c r="CM41" s="563"/>
      <c r="CN41" s="563"/>
      <c r="CO41" s="563"/>
      <c r="CP41" s="563"/>
      <c r="CQ41" s="563"/>
      <c r="CR41" s="563"/>
      <c r="CS41" s="563"/>
      <c r="CT41" s="563"/>
      <c r="CU41" s="563"/>
      <c r="CV41" s="563"/>
      <c r="CW41" s="563"/>
      <c r="CX41" s="563"/>
      <c r="CY41" s="563"/>
      <c r="CZ41" s="563"/>
      <c r="DA41" s="563"/>
      <c r="DB41" s="563"/>
      <c r="DC41" s="563"/>
      <c r="DD41" s="563"/>
      <c r="DE41" s="563"/>
      <c r="DF41" s="563"/>
      <c r="DG41" s="563"/>
      <c r="DH41" s="563"/>
      <c r="DI41" s="563"/>
      <c r="DJ41" s="563"/>
      <c r="DK41" s="563"/>
      <c r="DL41" s="563"/>
      <c r="DM41" s="563"/>
      <c r="DN41" s="563"/>
      <c r="DO41" s="563"/>
      <c r="DP41" s="563"/>
      <c r="DQ41" s="563"/>
      <c r="DR41" s="563"/>
      <c r="DS41" s="563"/>
      <c r="DT41" s="563"/>
      <c r="DU41" s="563"/>
      <c r="DV41" s="563"/>
      <c r="DW41" s="563"/>
      <c r="DX41" s="563"/>
      <c r="DY41" s="563"/>
      <c r="DZ41" s="563"/>
      <c r="EA41" s="563"/>
      <c r="EB41" s="563"/>
      <c r="EC41" s="563"/>
      <c r="ED41" s="563"/>
      <c r="EE41" s="563"/>
      <c r="EF41" s="563"/>
      <c r="EG41" s="563"/>
      <c r="EH41" s="563"/>
      <c r="EI41" s="563"/>
      <c r="EJ41" s="563"/>
      <c r="EK41" s="563"/>
      <c r="EL41" s="563"/>
      <c r="EM41" s="563"/>
      <c r="EN41" s="563"/>
      <c r="EO41" s="563"/>
      <c r="EP41" s="563"/>
      <c r="EQ41" s="563"/>
      <c r="ER41" s="563"/>
      <c r="ES41" s="563"/>
      <c r="ET41" s="563"/>
      <c r="EU41" s="563"/>
      <c r="EV41" s="563"/>
      <c r="EW41" s="563"/>
      <c r="EX41" s="563"/>
      <c r="EY41" s="563"/>
      <c r="EZ41" s="563"/>
      <c r="FA41" s="563"/>
      <c r="FB41" s="563"/>
      <c r="FC41" s="563"/>
      <c r="FD41" s="563"/>
      <c r="FE41" s="563"/>
      <c r="FF41" s="563"/>
      <c r="FG41" s="563"/>
      <c r="FH41" s="563"/>
      <c r="FI41" s="563"/>
      <c r="FJ41" s="563"/>
      <c r="FK41" s="563"/>
      <c r="FL41" s="563"/>
      <c r="FM41" s="563"/>
      <c r="FN41" s="563"/>
      <c r="FO41" s="563"/>
      <c r="FP41" s="96"/>
      <c r="FQ41" s="96"/>
      <c r="FR41" s="96"/>
    </row>
    <row r="42" spans="1:174" ht="17.399999999999999" customHeight="1">
      <c r="A42" s="382"/>
      <c r="B42" s="382"/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  <c r="S42" s="382"/>
      <c r="T42" s="382"/>
      <c r="U42" s="382"/>
      <c r="V42" s="382"/>
      <c r="W42" s="382"/>
      <c r="X42" s="382"/>
      <c r="Y42" s="382"/>
      <c r="Z42" s="382"/>
      <c r="AA42" s="382"/>
      <c r="AB42" s="382"/>
      <c r="AC42" s="382"/>
      <c r="AD42" s="382"/>
      <c r="AE42" s="382"/>
      <c r="AF42" s="382"/>
      <c r="AG42" s="382"/>
      <c r="AH42" s="382"/>
      <c r="AI42" s="382"/>
      <c r="AJ42" s="382"/>
      <c r="AK42" s="382"/>
      <c r="AL42" s="382"/>
      <c r="AM42" s="382"/>
      <c r="AN42" s="382"/>
      <c r="AO42" s="382"/>
      <c r="AP42" s="382"/>
      <c r="AQ42" s="382"/>
      <c r="AR42" s="382"/>
      <c r="AS42" s="382"/>
      <c r="AT42" s="382"/>
      <c r="AU42" s="382"/>
      <c r="AV42" s="382"/>
      <c r="AW42" s="382"/>
      <c r="AX42" s="382"/>
      <c r="AY42" s="382"/>
      <c r="AZ42" s="382"/>
      <c r="BA42" s="382"/>
      <c r="BB42" s="382"/>
      <c r="BC42" s="382"/>
      <c r="BD42" s="382"/>
      <c r="BE42" s="382"/>
      <c r="BF42" s="382"/>
      <c r="BG42" s="382"/>
      <c r="BH42" s="382"/>
      <c r="BI42" s="382"/>
      <c r="BJ42" s="382"/>
      <c r="BK42" s="382"/>
      <c r="BL42" s="382"/>
      <c r="BM42" s="382"/>
      <c r="BN42" s="382"/>
      <c r="BO42" s="382"/>
      <c r="BP42" s="382"/>
      <c r="BQ42" s="382"/>
      <c r="BR42" s="382"/>
      <c r="BS42" s="382"/>
      <c r="BT42" s="382"/>
      <c r="BU42" s="382"/>
      <c r="BV42" s="382"/>
      <c r="BW42" s="382"/>
      <c r="BX42" s="382"/>
      <c r="BY42" s="382"/>
      <c r="BZ42" s="382"/>
      <c r="CA42" s="382"/>
      <c r="CB42" s="382"/>
      <c r="CC42" s="382"/>
      <c r="CD42" s="382"/>
      <c r="CE42" s="382"/>
      <c r="CF42" s="382"/>
      <c r="CG42" s="382"/>
      <c r="CH42" s="382"/>
      <c r="CI42" s="382"/>
      <c r="CJ42" s="382"/>
      <c r="CK42" s="382"/>
      <c r="CL42" s="382"/>
      <c r="CM42" s="382"/>
      <c r="CN42" s="382"/>
      <c r="CO42" s="382"/>
      <c r="CP42" s="382"/>
      <c r="CQ42" s="382"/>
      <c r="CR42" s="382"/>
      <c r="CS42" s="382"/>
      <c r="CT42" s="382"/>
      <c r="CU42" s="382"/>
      <c r="CV42" s="382"/>
      <c r="CW42" s="382"/>
      <c r="CX42" s="382"/>
      <c r="CY42" s="382"/>
      <c r="CZ42" s="382"/>
      <c r="DA42" s="382"/>
      <c r="DB42" s="382"/>
      <c r="DC42" s="382"/>
      <c r="DD42" s="382"/>
      <c r="DE42" s="382"/>
      <c r="DF42" s="382"/>
      <c r="DG42" s="382"/>
      <c r="DH42" s="382"/>
      <c r="DI42" s="382"/>
      <c r="DJ42" s="382"/>
      <c r="DK42" s="382"/>
      <c r="DL42" s="382"/>
      <c r="DM42" s="382"/>
      <c r="DN42" s="382"/>
      <c r="DO42" s="382"/>
      <c r="DP42" s="382"/>
      <c r="DQ42" s="382"/>
      <c r="DR42" s="382"/>
      <c r="DS42" s="382"/>
      <c r="DT42" s="382"/>
      <c r="DU42" s="382"/>
      <c r="DV42" s="382"/>
      <c r="DW42" s="382"/>
      <c r="DX42" s="382"/>
      <c r="DY42" s="382"/>
      <c r="DZ42" s="382"/>
      <c r="EA42" s="382"/>
      <c r="EB42" s="382"/>
      <c r="EC42" s="382"/>
      <c r="ED42" s="382"/>
      <c r="EE42" s="382"/>
      <c r="EF42" s="382"/>
      <c r="EG42" s="382"/>
      <c r="EH42" s="382"/>
      <c r="EI42" s="382"/>
      <c r="EJ42" s="382"/>
      <c r="EK42" s="382"/>
      <c r="EL42" s="382"/>
      <c r="EM42" s="382"/>
      <c r="EN42" s="382"/>
      <c r="EO42" s="382"/>
      <c r="EP42" s="382"/>
      <c r="EQ42" s="382"/>
      <c r="ER42" s="382"/>
      <c r="ES42" s="382"/>
      <c r="ET42" s="382"/>
      <c r="FJ42" s="84"/>
      <c r="FK42" s="96"/>
      <c r="FL42" s="96"/>
      <c r="FM42" s="96"/>
      <c r="FN42" s="96"/>
      <c r="FO42" s="96"/>
    </row>
    <row r="43" spans="1:174" ht="17.399999999999999" customHeight="1">
      <c r="A43" s="382"/>
      <c r="B43" s="382"/>
      <c r="C43" s="382"/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  <c r="R43" s="382"/>
      <c r="S43" s="382"/>
      <c r="T43" s="382"/>
      <c r="U43" s="382"/>
      <c r="V43" s="382"/>
      <c r="W43" s="382"/>
      <c r="X43" s="382"/>
      <c r="Y43" s="382"/>
      <c r="Z43" s="382"/>
      <c r="AA43" s="382"/>
      <c r="AB43" s="382"/>
      <c r="AC43" s="382"/>
      <c r="AD43" s="382"/>
      <c r="AE43" s="382"/>
      <c r="AF43" s="382"/>
      <c r="AG43" s="382"/>
      <c r="AH43" s="382"/>
      <c r="AI43" s="382"/>
      <c r="AJ43" s="382"/>
      <c r="AK43" s="382"/>
      <c r="AL43" s="382"/>
      <c r="AM43" s="382"/>
      <c r="AN43" s="382"/>
      <c r="AO43" s="382"/>
      <c r="AP43" s="382"/>
      <c r="AQ43" s="382"/>
      <c r="AR43" s="382"/>
      <c r="AS43" s="382"/>
      <c r="AT43" s="382"/>
      <c r="AU43" s="382"/>
      <c r="AV43" s="382"/>
      <c r="AW43" s="382"/>
      <c r="AX43" s="382"/>
      <c r="AY43" s="382"/>
      <c r="AZ43" s="382"/>
      <c r="BA43" s="382"/>
      <c r="BB43" s="382"/>
      <c r="BC43" s="382"/>
      <c r="BD43" s="382"/>
      <c r="BE43" s="382"/>
      <c r="BF43" s="382"/>
      <c r="BG43" s="382"/>
      <c r="BH43" s="382"/>
      <c r="BI43" s="382"/>
      <c r="BJ43" s="382"/>
      <c r="BK43" s="382"/>
      <c r="BL43" s="382"/>
      <c r="BM43" s="382"/>
      <c r="BN43" s="382"/>
      <c r="BO43" s="382"/>
      <c r="BP43" s="382"/>
      <c r="BQ43" s="382"/>
      <c r="BR43" s="382"/>
      <c r="BS43" s="382"/>
      <c r="BT43" s="382"/>
      <c r="BU43" s="382"/>
      <c r="BV43" s="382"/>
      <c r="BW43" s="382"/>
      <c r="BX43" s="382"/>
      <c r="BY43" s="382"/>
      <c r="BZ43" s="382"/>
      <c r="CA43" s="382"/>
      <c r="CB43" s="382"/>
      <c r="CC43" s="382"/>
      <c r="CD43" s="382"/>
      <c r="CE43" s="382"/>
      <c r="CF43" s="382"/>
      <c r="CG43" s="382"/>
      <c r="CH43" s="382"/>
      <c r="CI43" s="382"/>
      <c r="CJ43" s="382"/>
      <c r="CK43" s="382"/>
      <c r="CL43" s="382"/>
      <c r="CM43" s="382"/>
      <c r="CN43" s="382"/>
      <c r="CO43" s="382"/>
      <c r="CP43" s="382"/>
      <c r="CQ43" s="382"/>
      <c r="CR43" s="382"/>
      <c r="CS43" s="382"/>
      <c r="CT43" s="382"/>
      <c r="CU43" s="382"/>
      <c r="CV43" s="382"/>
      <c r="CW43" s="382"/>
      <c r="CX43" s="382"/>
      <c r="CY43" s="382"/>
      <c r="CZ43" s="382"/>
      <c r="DA43" s="382"/>
      <c r="DB43" s="382"/>
      <c r="DC43" s="382"/>
      <c r="DD43" s="382"/>
      <c r="DE43" s="382"/>
      <c r="DF43" s="382"/>
      <c r="DG43" s="382"/>
      <c r="DH43" s="382"/>
      <c r="DI43" s="382"/>
      <c r="DJ43" s="382"/>
      <c r="DK43" s="382"/>
      <c r="DL43" s="382"/>
      <c r="DM43" s="382"/>
      <c r="DN43" s="382"/>
      <c r="DO43" s="382"/>
      <c r="DP43" s="382"/>
      <c r="DQ43" s="382"/>
      <c r="DR43" s="382"/>
      <c r="DS43" s="382"/>
      <c r="DT43" s="382"/>
      <c r="DU43" s="382"/>
      <c r="DV43" s="382"/>
      <c r="DW43" s="382"/>
      <c r="DX43" s="382"/>
      <c r="DY43" s="382"/>
      <c r="DZ43" s="382"/>
      <c r="EA43" s="382"/>
      <c r="EB43" s="382"/>
      <c r="EC43" s="382"/>
      <c r="ED43" s="382"/>
      <c r="EE43" s="382"/>
      <c r="EF43" s="382"/>
      <c r="EG43" s="382"/>
      <c r="EH43" s="382"/>
      <c r="EI43" s="382"/>
      <c r="EJ43" s="382"/>
      <c r="EK43" s="382"/>
      <c r="EL43" s="382"/>
      <c r="EM43" s="382"/>
      <c r="EN43" s="382"/>
      <c r="EO43" s="382"/>
      <c r="EP43" s="382"/>
      <c r="EQ43" s="382"/>
      <c r="ER43" s="382"/>
      <c r="ES43" s="382"/>
      <c r="ET43" s="382"/>
      <c r="FJ43" s="84"/>
      <c r="FK43" s="96"/>
      <c r="FL43" s="96"/>
      <c r="FM43" s="96"/>
      <c r="FN43" s="96"/>
      <c r="FO43" s="96"/>
    </row>
    <row r="44" spans="1:174" ht="21" hidden="1" customHeight="1">
      <c r="A44" s="558" t="s">
        <v>116</v>
      </c>
      <c r="B44" s="558"/>
      <c r="C44" s="558"/>
      <c r="D44" s="558"/>
      <c r="E44" s="558"/>
      <c r="F44" s="558"/>
      <c r="G44" s="558"/>
      <c r="H44" s="558"/>
      <c r="I44" s="558"/>
      <c r="J44" s="558"/>
      <c r="K44" s="558"/>
      <c r="L44" s="558"/>
      <c r="M44" s="558"/>
      <c r="N44" s="558"/>
      <c r="O44" s="558"/>
      <c r="P44" s="558"/>
      <c r="Q44" s="558"/>
      <c r="R44" s="558"/>
      <c r="S44" s="558"/>
      <c r="T44" s="558"/>
      <c r="U44" s="558"/>
      <c r="V44" s="558"/>
      <c r="W44" s="558"/>
      <c r="X44" s="558"/>
      <c r="Y44" s="558"/>
      <c r="Z44" s="558"/>
      <c r="AA44" s="558"/>
      <c r="AB44" s="558"/>
      <c r="AC44" s="558"/>
      <c r="AD44" s="558"/>
      <c r="AE44" s="558"/>
      <c r="AF44" s="558"/>
      <c r="AG44" s="558"/>
      <c r="AH44" s="558"/>
      <c r="AI44" s="558"/>
      <c r="AJ44" s="558"/>
      <c r="AK44" s="558"/>
      <c r="AL44" s="558"/>
      <c r="AM44" s="558"/>
      <c r="AN44" s="558"/>
      <c r="AO44" s="558"/>
      <c r="AP44" s="558"/>
      <c r="AQ44" s="558"/>
      <c r="AR44" s="558"/>
      <c r="AS44" s="558"/>
      <c r="AT44" s="558"/>
      <c r="AU44" s="558"/>
      <c r="AV44" s="558"/>
      <c r="AW44" s="558"/>
      <c r="AX44" s="558"/>
      <c r="AY44" s="558"/>
      <c r="AZ44" s="558"/>
      <c r="BA44" s="558"/>
      <c r="BB44" s="558"/>
      <c r="BC44" s="558"/>
      <c r="BD44" s="558"/>
      <c r="BE44" s="558"/>
      <c r="BF44" s="558"/>
      <c r="BG44" s="558"/>
      <c r="BH44" s="558"/>
      <c r="BI44" s="558"/>
      <c r="BJ44" s="558"/>
      <c r="BK44" s="558"/>
      <c r="BL44" s="558"/>
      <c r="BM44" s="558"/>
      <c r="BN44" s="558"/>
      <c r="BO44" s="558"/>
      <c r="BP44" s="558"/>
      <c r="BQ44" s="558"/>
      <c r="BR44" s="558"/>
      <c r="BS44" s="558"/>
      <c r="BT44" s="558"/>
      <c r="BU44" s="558"/>
      <c r="BV44" s="558"/>
      <c r="BW44" s="558"/>
      <c r="BX44" s="558"/>
      <c r="BY44" s="558"/>
      <c r="BZ44" s="558"/>
      <c r="CA44" s="558"/>
      <c r="CB44" s="558"/>
      <c r="CC44" s="558"/>
      <c r="CD44" s="558"/>
      <c r="CE44" s="558"/>
      <c r="CF44" s="558"/>
      <c r="CG44" s="558"/>
      <c r="CH44" s="558"/>
      <c r="CI44" s="558"/>
      <c r="CJ44" s="558"/>
      <c r="CK44" s="558"/>
      <c r="CL44" s="558"/>
      <c r="CM44" s="558"/>
      <c r="CN44" s="558"/>
      <c r="CO44" s="558"/>
      <c r="CP44" s="558"/>
      <c r="CQ44" s="558"/>
      <c r="CR44" s="558"/>
      <c r="CS44" s="558"/>
      <c r="CT44" s="558"/>
      <c r="CU44" s="558"/>
      <c r="CV44" s="558"/>
      <c r="CW44" s="558"/>
      <c r="CX44" s="558"/>
      <c r="CY44" s="558"/>
      <c r="CZ44" s="558"/>
      <c r="DA44" s="558"/>
      <c r="DB44" s="558"/>
      <c r="DC44" s="558"/>
      <c r="DD44" s="558"/>
      <c r="DE44" s="558"/>
      <c r="DF44" s="558"/>
      <c r="DG44" s="558"/>
      <c r="DH44" s="558"/>
      <c r="DI44" s="558"/>
      <c r="DJ44" s="558"/>
      <c r="DK44" s="558"/>
      <c r="DL44" s="558"/>
      <c r="DM44" s="558"/>
      <c r="DN44" s="558"/>
      <c r="DO44" s="558"/>
      <c r="DP44" s="558"/>
      <c r="DQ44" s="558"/>
      <c r="DR44" s="558"/>
      <c r="DS44" s="558"/>
      <c r="DT44" s="558"/>
      <c r="DU44" s="558"/>
      <c r="DV44" s="558"/>
      <c r="DW44" s="558"/>
      <c r="DX44" s="558"/>
      <c r="DY44" s="558"/>
      <c r="DZ44" s="558"/>
      <c r="EA44" s="558"/>
      <c r="EB44" s="558"/>
      <c r="EC44" s="558"/>
      <c r="ED44" s="558"/>
      <c r="EE44" s="558"/>
      <c r="EF44" s="558"/>
      <c r="EG44" s="558"/>
      <c r="EH44" s="558"/>
      <c r="EI44" s="558"/>
      <c r="EJ44" s="558"/>
      <c r="EK44" s="558"/>
      <c r="EL44" s="558"/>
      <c r="EM44" s="558"/>
      <c r="EN44" s="558"/>
      <c r="FJ44" s="84"/>
      <c r="FK44" s="96"/>
      <c r="FL44" s="96"/>
      <c r="FM44" s="96"/>
      <c r="FN44" s="96"/>
      <c r="FO44" s="96"/>
    </row>
    <row r="45" spans="1:174" ht="15" hidden="1" customHeight="1">
      <c r="A45" s="547" t="s">
        <v>169</v>
      </c>
      <c r="B45" s="547"/>
      <c r="C45" s="547"/>
      <c r="D45" s="547"/>
      <c r="E45" s="547"/>
      <c r="F45" s="547"/>
      <c r="G45" s="547"/>
      <c r="H45" s="547"/>
      <c r="I45" s="547"/>
      <c r="J45" s="547"/>
      <c r="K45" s="547"/>
      <c r="L45" s="547"/>
      <c r="M45" s="547"/>
      <c r="N45" s="547"/>
      <c r="O45" s="547"/>
      <c r="P45" s="547"/>
      <c r="Q45" s="547"/>
      <c r="R45" s="547"/>
      <c r="S45" s="547"/>
      <c r="T45" s="547"/>
      <c r="U45" s="547"/>
      <c r="V45" s="547"/>
      <c r="W45" s="547"/>
      <c r="X45" s="547"/>
      <c r="Y45" s="547"/>
      <c r="Z45" s="547"/>
      <c r="AA45" s="547"/>
      <c r="AB45" s="547"/>
      <c r="AC45" s="547"/>
      <c r="AD45" s="547"/>
      <c r="AE45" s="547"/>
      <c r="AF45" s="547"/>
      <c r="AG45" s="547"/>
      <c r="AH45" s="547"/>
      <c r="AI45" s="547"/>
      <c r="AJ45" s="547"/>
      <c r="AK45" s="547"/>
      <c r="AL45" s="547"/>
      <c r="AM45" s="547"/>
      <c r="AN45" s="547"/>
      <c r="AO45" s="547"/>
      <c r="AP45" s="547"/>
      <c r="AQ45" s="547"/>
      <c r="AR45" s="547"/>
      <c r="AS45" s="547"/>
      <c r="AT45" s="547"/>
      <c r="AU45" s="547"/>
      <c r="AV45" s="547"/>
      <c r="AW45" s="547"/>
      <c r="AX45" s="547"/>
      <c r="AY45" s="547"/>
      <c r="AZ45" s="547"/>
      <c r="BA45" s="547"/>
      <c r="BB45" s="547"/>
      <c r="BC45" s="547"/>
      <c r="BD45" s="547"/>
      <c r="BE45" s="547"/>
      <c r="BF45" s="547"/>
      <c r="BG45" s="547"/>
      <c r="BH45" s="547"/>
      <c r="BI45" s="547"/>
      <c r="BJ45" s="547"/>
      <c r="BK45" s="547"/>
      <c r="BL45" s="547"/>
      <c r="BM45" s="547"/>
      <c r="BN45" s="547"/>
      <c r="BO45" s="547"/>
      <c r="BP45" s="547"/>
      <c r="BQ45" s="547"/>
      <c r="BR45" s="547"/>
      <c r="BS45" s="547"/>
      <c r="BT45" s="547"/>
      <c r="BU45" s="547"/>
      <c r="BV45" s="547"/>
      <c r="BW45" s="547"/>
      <c r="BX45" s="547"/>
      <c r="BY45" s="547"/>
      <c r="BZ45" s="547"/>
      <c r="CA45" s="547"/>
      <c r="CB45" s="547"/>
      <c r="CC45" s="547"/>
      <c r="CD45" s="547"/>
      <c r="CE45" s="547"/>
      <c r="CF45" s="547"/>
      <c r="CG45" s="547"/>
      <c r="CH45" s="547"/>
      <c r="CI45" s="547"/>
      <c r="CJ45" s="547"/>
      <c r="CK45" s="547"/>
      <c r="CL45" s="547"/>
      <c r="CM45" s="547"/>
      <c r="CN45" s="547"/>
      <c r="CO45" s="547"/>
      <c r="CP45" s="547"/>
      <c r="CQ45" s="547"/>
      <c r="CR45" s="547"/>
      <c r="CS45" s="547"/>
      <c r="CT45" s="547"/>
      <c r="CU45" s="547"/>
      <c r="CV45" s="547"/>
      <c r="CW45" s="547"/>
      <c r="CX45" s="547"/>
      <c r="CY45" s="547"/>
      <c r="CZ45" s="547"/>
      <c r="DA45" s="547"/>
      <c r="DB45" s="547"/>
      <c r="DC45" s="547"/>
      <c r="DD45" s="547"/>
      <c r="DE45" s="547"/>
      <c r="DF45" s="547"/>
      <c r="DG45" s="547"/>
      <c r="DH45" s="547"/>
      <c r="DI45" s="547"/>
      <c r="DJ45" s="547"/>
      <c r="DK45" s="547"/>
      <c r="DL45" s="547"/>
      <c r="DM45" s="547"/>
      <c r="DN45" s="547"/>
      <c r="DO45" s="547"/>
      <c r="DP45" s="547"/>
      <c r="DQ45" s="547"/>
      <c r="DR45" s="547"/>
      <c r="DS45" s="547"/>
      <c r="DT45" s="547"/>
      <c r="DU45" s="547"/>
      <c r="DV45" s="547"/>
      <c r="DW45" s="547"/>
      <c r="DX45" s="547"/>
      <c r="DY45" s="547"/>
      <c r="DZ45" s="547"/>
      <c r="EA45" s="547"/>
      <c r="EB45" s="547"/>
      <c r="EC45" s="547"/>
      <c r="ED45" s="547"/>
      <c r="EE45" s="547"/>
      <c r="EF45" s="547"/>
      <c r="EG45" s="547"/>
      <c r="EH45" s="547"/>
      <c r="EI45" s="547"/>
      <c r="FJ45" s="84"/>
      <c r="FK45" s="96"/>
      <c r="FL45" s="96"/>
      <c r="FM45" s="96"/>
      <c r="FN45" s="96"/>
      <c r="FO45" s="96"/>
    </row>
    <row r="46" spans="1:174" hidden="1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CP46" s="152"/>
      <c r="CQ46" s="152"/>
      <c r="CR46" s="152"/>
      <c r="DO46" s="153"/>
      <c r="DP46" s="153"/>
      <c r="DQ46" s="153"/>
      <c r="FJ46" s="84"/>
      <c r="FK46" s="96"/>
      <c r="FL46" s="96"/>
      <c r="FM46" s="96"/>
      <c r="FN46" s="96"/>
      <c r="FO46" s="96"/>
    </row>
    <row r="47" spans="1:174" hidden="1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CP47" s="152"/>
      <c r="CQ47" s="152"/>
      <c r="CR47" s="152"/>
      <c r="DO47" s="153"/>
      <c r="DP47" s="153"/>
      <c r="DQ47" s="153"/>
      <c r="FJ47" s="84"/>
      <c r="FK47" s="96"/>
      <c r="FL47" s="96"/>
      <c r="FM47" s="96"/>
      <c r="FN47" s="96"/>
      <c r="FO47" s="96"/>
    </row>
    <row r="48" spans="1:174" ht="48.65" hidden="1" customHeight="1">
      <c r="A48" s="512" t="s">
        <v>166</v>
      </c>
      <c r="B48" s="512"/>
      <c r="C48" s="512"/>
      <c r="D48" s="512"/>
      <c r="E48" s="512"/>
      <c r="F48" s="512"/>
      <c r="G48" s="512"/>
      <c r="H48" s="512"/>
      <c r="I48" s="512"/>
      <c r="J48" s="512"/>
      <c r="K48" s="512"/>
      <c r="L48" s="512"/>
      <c r="M48" s="512"/>
      <c r="N48" s="512"/>
      <c r="O48" s="512"/>
      <c r="P48" s="512"/>
      <c r="Q48" s="512"/>
      <c r="R48" s="512"/>
      <c r="S48" s="512"/>
      <c r="T48" s="512"/>
      <c r="U48" s="512"/>
      <c r="V48" s="512"/>
      <c r="W48" s="512"/>
      <c r="X48" s="512"/>
      <c r="Y48" s="512"/>
      <c r="Z48" s="512"/>
      <c r="AA48" s="512"/>
      <c r="AB48" s="512"/>
      <c r="AC48" s="512"/>
      <c r="AD48" s="512"/>
      <c r="AE48" s="512"/>
      <c r="AF48" s="512"/>
      <c r="AG48" s="512"/>
      <c r="AH48" s="512"/>
      <c r="AI48" s="512"/>
      <c r="AJ48" s="512"/>
      <c r="AK48" s="512"/>
      <c r="AL48" s="512"/>
      <c r="AM48" s="512"/>
      <c r="AN48" s="512"/>
      <c r="AO48" s="512"/>
      <c r="AP48" s="512"/>
      <c r="AQ48" s="512"/>
      <c r="AR48" s="512"/>
      <c r="AS48" s="512"/>
      <c r="AT48" s="512"/>
      <c r="AU48" s="512"/>
      <c r="AV48" s="512"/>
      <c r="AW48" s="512"/>
      <c r="AX48" s="512"/>
      <c r="AY48" s="512"/>
      <c r="AZ48" s="512"/>
      <c r="BA48" s="512"/>
      <c r="BB48" s="512"/>
      <c r="BC48" s="512"/>
      <c r="BD48" s="512"/>
      <c r="BE48" s="512"/>
      <c r="BF48" s="512"/>
      <c r="BG48" s="512"/>
      <c r="BH48" s="512"/>
      <c r="BI48" s="512"/>
      <c r="BJ48" s="512"/>
      <c r="BK48" s="512"/>
      <c r="BL48" s="512"/>
      <c r="BM48" s="512"/>
      <c r="BN48" s="512"/>
      <c r="BO48" s="512"/>
      <c r="BP48" s="512"/>
      <c r="BQ48" s="512"/>
      <c r="BR48" s="512"/>
      <c r="BS48" s="512"/>
      <c r="BT48" s="512"/>
      <c r="BU48" s="512"/>
      <c r="BV48" s="512"/>
      <c r="BW48" s="512"/>
      <c r="BX48" s="512"/>
      <c r="BY48" s="512"/>
      <c r="BZ48" s="512"/>
      <c r="CA48" s="512"/>
      <c r="CB48" s="512"/>
      <c r="CC48" s="512"/>
      <c r="CD48" s="512"/>
      <c r="CE48" s="512"/>
      <c r="CF48" s="512"/>
      <c r="CG48" s="512"/>
      <c r="CH48" s="512"/>
      <c r="CI48" s="512"/>
      <c r="CJ48" s="512"/>
      <c r="CK48" s="512"/>
      <c r="CL48" s="512"/>
      <c r="CM48" s="512"/>
      <c r="CN48" s="512"/>
      <c r="CO48" s="512"/>
      <c r="CP48" s="512"/>
      <c r="CQ48" s="512"/>
      <c r="CR48" s="512"/>
      <c r="CS48" s="512"/>
      <c r="CT48" s="512"/>
      <c r="CU48" s="512"/>
      <c r="CV48" s="512"/>
      <c r="CW48" s="512"/>
      <c r="CX48" s="512"/>
      <c r="CY48" s="512"/>
      <c r="CZ48" s="512"/>
      <c r="DA48" s="512"/>
      <c r="DB48" s="512"/>
      <c r="DC48" s="512"/>
      <c r="DD48" s="512"/>
      <c r="DE48" s="512"/>
      <c r="DF48" s="512"/>
      <c r="DG48" s="512"/>
      <c r="DH48" s="512"/>
      <c r="DI48" s="512"/>
      <c r="DJ48" s="512"/>
      <c r="DK48" s="512"/>
      <c r="DL48" s="512"/>
      <c r="DM48" s="512"/>
      <c r="DN48" s="512"/>
      <c r="DO48" s="512"/>
      <c r="DP48" s="512"/>
      <c r="DQ48" s="512"/>
      <c r="DR48" s="512"/>
      <c r="DS48" s="512"/>
      <c r="DT48" s="512"/>
      <c r="DU48" s="512"/>
      <c r="DV48" s="512"/>
      <c r="DW48" s="512"/>
      <c r="DX48" s="512"/>
      <c r="DY48" s="512"/>
      <c r="DZ48" s="512"/>
      <c r="EA48" s="512"/>
      <c r="EB48" s="512"/>
      <c r="EC48" s="512"/>
      <c r="ED48" s="512"/>
      <c r="EE48" s="512"/>
      <c r="EF48" s="512"/>
      <c r="EG48" s="512"/>
      <c r="EH48" s="512"/>
      <c r="EI48" s="512"/>
      <c r="EJ48" s="512"/>
      <c r="EK48" s="512"/>
      <c r="FJ48" s="84"/>
      <c r="FK48" s="96"/>
      <c r="FL48" s="96"/>
      <c r="FM48" s="96"/>
      <c r="FN48" s="96"/>
      <c r="FO48" s="96"/>
    </row>
    <row r="49" spans="1:171" hidden="1">
      <c r="A49" s="304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CP49" s="152"/>
      <c r="CQ49" s="152"/>
      <c r="CR49" s="152"/>
      <c r="DO49" s="153"/>
      <c r="DP49" s="153"/>
      <c r="DQ49" s="153"/>
      <c r="FJ49" s="84"/>
      <c r="FK49" s="96"/>
      <c r="FL49" s="96"/>
      <c r="FM49" s="96"/>
      <c r="FN49" s="96"/>
      <c r="FO49" s="96"/>
    </row>
    <row r="50" spans="1:171" ht="41.15" hidden="1" customHeight="1">
      <c r="A50" s="512" t="s">
        <v>168</v>
      </c>
      <c r="B50" s="512"/>
      <c r="C50" s="512"/>
      <c r="D50" s="512"/>
      <c r="E50" s="512"/>
      <c r="F50" s="512"/>
      <c r="G50" s="512"/>
      <c r="H50" s="512"/>
      <c r="I50" s="512"/>
      <c r="J50" s="512"/>
      <c r="K50" s="512"/>
      <c r="L50" s="512"/>
      <c r="M50" s="512"/>
      <c r="N50" s="512"/>
      <c r="O50" s="512"/>
      <c r="P50" s="512"/>
      <c r="Q50" s="512"/>
      <c r="R50" s="512"/>
      <c r="S50" s="512"/>
      <c r="T50" s="512"/>
      <c r="U50" s="512"/>
      <c r="V50" s="512"/>
      <c r="W50" s="512"/>
      <c r="X50" s="512"/>
      <c r="Y50" s="512"/>
      <c r="Z50" s="512"/>
      <c r="AA50" s="512"/>
      <c r="AB50" s="512"/>
      <c r="AC50" s="512"/>
      <c r="AD50" s="512"/>
      <c r="AE50" s="512"/>
      <c r="AF50" s="512"/>
      <c r="AG50" s="512"/>
      <c r="AH50" s="512"/>
      <c r="AI50" s="512"/>
      <c r="AJ50" s="512"/>
      <c r="AK50" s="512"/>
      <c r="AL50" s="512"/>
      <c r="AM50" s="512"/>
      <c r="AN50" s="512"/>
      <c r="AO50" s="512"/>
      <c r="AP50" s="512"/>
      <c r="AQ50" s="512"/>
      <c r="AR50" s="512"/>
      <c r="AS50" s="512"/>
      <c r="AT50" s="512"/>
      <c r="AU50" s="512"/>
      <c r="AV50" s="512"/>
      <c r="AW50" s="512"/>
      <c r="AX50" s="512"/>
      <c r="AY50" s="512"/>
      <c r="AZ50" s="512"/>
      <c r="BA50" s="512"/>
      <c r="BB50" s="512"/>
      <c r="BC50" s="512"/>
      <c r="BD50" s="512"/>
      <c r="BE50" s="512"/>
      <c r="BF50" s="512"/>
      <c r="BG50" s="512"/>
      <c r="BH50" s="512"/>
      <c r="BI50" s="512"/>
      <c r="BJ50" s="512"/>
      <c r="BK50" s="512"/>
      <c r="BL50" s="512"/>
      <c r="BM50" s="512"/>
      <c r="BN50" s="512"/>
      <c r="BO50" s="512"/>
      <c r="BP50" s="512"/>
      <c r="BQ50" s="512"/>
      <c r="BR50" s="512"/>
      <c r="BS50" s="512"/>
      <c r="BT50" s="512"/>
      <c r="BU50" s="512"/>
      <c r="BV50" s="512"/>
      <c r="BW50" s="512"/>
      <c r="BX50" s="512"/>
      <c r="BY50" s="512"/>
      <c r="BZ50" s="512"/>
      <c r="CA50" s="512"/>
      <c r="CB50" s="512"/>
      <c r="CC50" s="512"/>
      <c r="CD50" s="512"/>
      <c r="CE50" s="512"/>
      <c r="CF50" s="512"/>
      <c r="CG50" s="512"/>
      <c r="CH50" s="512"/>
      <c r="CI50" s="512"/>
      <c r="CJ50" s="512"/>
      <c r="CK50" s="512"/>
      <c r="CL50" s="512"/>
      <c r="CM50" s="512"/>
      <c r="CN50" s="512"/>
      <c r="CO50" s="512"/>
      <c r="CP50" s="512"/>
      <c r="CQ50" s="512"/>
      <c r="CR50" s="512"/>
      <c r="CS50" s="512"/>
      <c r="CT50" s="512"/>
      <c r="CU50" s="512"/>
      <c r="CV50" s="512"/>
      <c r="CW50" s="512"/>
      <c r="CX50" s="512"/>
      <c r="CY50" s="512"/>
      <c r="CZ50" s="512"/>
      <c r="DA50" s="512"/>
      <c r="DB50" s="512"/>
      <c r="DC50" s="512"/>
      <c r="DD50" s="512"/>
      <c r="DE50" s="512"/>
      <c r="DF50" s="512"/>
      <c r="DG50" s="512"/>
      <c r="DH50" s="512"/>
      <c r="DI50" s="512"/>
      <c r="DJ50" s="512"/>
      <c r="DK50" s="512"/>
      <c r="DL50" s="512"/>
      <c r="DM50" s="512"/>
      <c r="DN50" s="512"/>
      <c r="DO50" s="512"/>
      <c r="DP50" s="512"/>
      <c r="DQ50" s="512"/>
      <c r="DR50" s="512"/>
      <c r="DS50" s="512"/>
      <c r="DT50" s="512"/>
      <c r="DU50" s="512"/>
      <c r="DV50" s="512"/>
      <c r="DW50" s="512"/>
      <c r="DX50" s="512"/>
      <c r="DY50" s="512"/>
      <c r="DZ50" s="512"/>
      <c r="EA50" s="512"/>
      <c r="EB50" s="512"/>
      <c r="EC50" s="512"/>
      <c r="ED50" s="512"/>
      <c r="EE50" s="512"/>
      <c r="EF50" s="512"/>
      <c r="EG50" s="512"/>
      <c r="EH50" s="512"/>
      <c r="EI50" s="512"/>
      <c r="EJ50" s="512"/>
      <c r="EK50" s="512"/>
      <c r="FJ50" s="84"/>
      <c r="FK50" s="96"/>
      <c r="FL50" s="96"/>
      <c r="FM50" s="96"/>
      <c r="FN50" s="96"/>
      <c r="FO50" s="96"/>
    </row>
    <row r="51" spans="1:171">
      <c r="A51" s="166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DO51" s="153"/>
      <c r="DP51" s="153"/>
      <c r="DQ51" s="153"/>
      <c r="FJ51" s="84"/>
      <c r="FK51" s="96"/>
      <c r="FL51" s="96"/>
      <c r="FM51" s="96"/>
      <c r="FN51" s="96"/>
      <c r="FO51" s="96"/>
    </row>
    <row r="52" spans="1:171">
      <c r="A52" s="166"/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FJ52" s="84"/>
      <c r="FK52" s="96"/>
      <c r="FL52" s="96"/>
      <c r="FM52" s="96"/>
      <c r="FN52" s="96"/>
      <c r="FO52" s="96"/>
    </row>
    <row r="53" spans="1:171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FJ53" s="84"/>
      <c r="FK53" s="96"/>
      <c r="FL53" s="96"/>
      <c r="FM53" s="96"/>
      <c r="FN53" s="96"/>
      <c r="FO53" s="96"/>
    </row>
    <row r="54" spans="1:171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FJ54" s="84"/>
      <c r="FK54" s="96"/>
      <c r="FL54" s="96"/>
      <c r="FM54" s="96"/>
      <c r="FN54" s="96"/>
      <c r="FO54" s="96"/>
    </row>
    <row r="55" spans="1:171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66"/>
      <c r="BH55" s="166"/>
      <c r="BI55" s="166"/>
      <c r="BJ55" s="166"/>
      <c r="BK55" s="166"/>
      <c r="BL55" s="166"/>
      <c r="BM55" s="166"/>
      <c r="BN55" s="166"/>
      <c r="FJ55" s="84"/>
      <c r="FK55" s="96"/>
      <c r="FL55" s="96"/>
      <c r="FM55" s="96"/>
      <c r="FN55" s="96"/>
      <c r="FO55" s="96"/>
    </row>
    <row r="56" spans="1:171">
      <c r="A56" s="166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FJ56" s="84"/>
      <c r="FK56" s="96"/>
      <c r="FL56" s="96"/>
      <c r="FM56" s="96"/>
      <c r="FN56" s="96"/>
      <c r="FO56" s="96"/>
    </row>
    <row r="57" spans="1:171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FJ57" s="84"/>
      <c r="FK57" s="96"/>
      <c r="FL57" s="96"/>
      <c r="FM57" s="96"/>
      <c r="FN57" s="96"/>
      <c r="FO57" s="96"/>
    </row>
    <row r="58" spans="1:171">
      <c r="A58" s="166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FJ58" s="84"/>
      <c r="FK58" s="96"/>
      <c r="FL58" s="96"/>
      <c r="FM58" s="96"/>
      <c r="FN58" s="96"/>
      <c r="FO58" s="96"/>
    </row>
    <row r="59" spans="1:171">
      <c r="A59" s="166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FJ59" s="84"/>
      <c r="FK59" s="96"/>
      <c r="FL59" s="96"/>
      <c r="FM59" s="96"/>
      <c r="FN59" s="96"/>
      <c r="FO59" s="96"/>
    </row>
    <row r="60" spans="1:171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6"/>
      <c r="BC60" s="166"/>
      <c r="BD60" s="166"/>
      <c r="BE60" s="166"/>
      <c r="BF60" s="166"/>
      <c r="BG60" s="166"/>
      <c r="BH60" s="166"/>
      <c r="BI60" s="166"/>
      <c r="BJ60" s="166"/>
      <c r="BK60" s="166"/>
      <c r="BL60" s="166"/>
      <c r="BM60" s="166"/>
      <c r="BN60" s="166"/>
      <c r="FJ60" s="84"/>
      <c r="FK60" s="96"/>
      <c r="FL60" s="96"/>
      <c r="FM60" s="96"/>
      <c r="FN60" s="96"/>
      <c r="FO60" s="96"/>
    </row>
    <row r="61" spans="1:171">
      <c r="A61" s="166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66"/>
      <c r="BM61" s="166"/>
      <c r="BN61" s="166"/>
      <c r="FJ61" s="84"/>
      <c r="FK61" s="96"/>
      <c r="FL61" s="96"/>
      <c r="FM61" s="96"/>
      <c r="FN61" s="96"/>
      <c r="FO61" s="96"/>
    </row>
    <row r="62" spans="1:171">
      <c r="A62" s="166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FJ62" s="84"/>
      <c r="FK62" s="96"/>
      <c r="FL62" s="96"/>
      <c r="FM62" s="96"/>
      <c r="FN62" s="96"/>
      <c r="FO62" s="96"/>
    </row>
    <row r="63" spans="1:171">
      <c r="A63" s="166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66"/>
      <c r="BM63" s="166"/>
      <c r="BN63" s="166"/>
      <c r="FJ63" s="84"/>
      <c r="FK63" s="96"/>
      <c r="FL63" s="96"/>
      <c r="FM63" s="96"/>
      <c r="FN63" s="96"/>
      <c r="FO63" s="96"/>
    </row>
    <row r="64" spans="1:171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166"/>
      <c r="BC64" s="166"/>
      <c r="BD64" s="166"/>
      <c r="BE64" s="166"/>
      <c r="BF64" s="166"/>
      <c r="BG64" s="166"/>
      <c r="BH64" s="166"/>
      <c r="BI64" s="166"/>
      <c r="BJ64" s="166"/>
      <c r="BK64" s="166"/>
      <c r="BL64" s="166"/>
      <c r="BM64" s="166"/>
      <c r="BN64" s="166"/>
      <c r="FJ64" s="84"/>
      <c r="FK64" s="96"/>
      <c r="FL64" s="96"/>
      <c r="FM64" s="96"/>
      <c r="FN64" s="96"/>
      <c r="FO64" s="96"/>
    </row>
    <row r="65" spans="1:171">
      <c r="A65" s="166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66"/>
      <c r="BN65" s="166"/>
      <c r="FJ65" s="84"/>
      <c r="FK65" s="96"/>
      <c r="FL65" s="96"/>
      <c r="FM65" s="96"/>
      <c r="FN65" s="96"/>
      <c r="FO65" s="96"/>
    </row>
    <row r="66" spans="1:171">
      <c r="A66" s="166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6"/>
      <c r="BN66" s="166"/>
      <c r="FJ66" s="84"/>
      <c r="FK66" s="96"/>
      <c r="FL66" s="96"/>
      <c r="FM66" s="96"/>
      <c r="FN66" s="96"/>
      <c r="FO66" s="96"/>
    </row>
    <row r="67" spans="1:171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66"/>
      <c r="BN67" s="166"/>
      <c r="FJ67" s="84"/>
      <c r="FK67" s="96"/>
      <c r="FL67" s="96"/>
      <c r="FM67" s="96"/>
      <c r="FN67" s="96"/>
      <c r="FO67" s="96"/>
    </row>
    <row r="68" spans="1:171">
      <c r="A68" s="166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66"/>
      <c r="BN68" s="166"/>
      <c r="FJ68" s="84"/>
      <c r="FK68" s="96"/>
      <c r="FL68" s="96"/>
      <c r="FM68" s="96"/>
      <c r="FN68" s="96"/>
      <c r="FO68" s="96"/>
    </row>
    <row r="69" spans="1:171">
      <c r="A69" s="166"/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FJ69" s="84"/>
      <c r="FK69" s="96"/>
      <c r="FL69" s="96"/>
      <c r="FM69" s="96"/>
      <c r="FN69" s="96"/>
      <c r="FO69" s="96"/>
    </row>
    <row r="70" spans="1:171">
      <c r="A70" s="166"/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66"/>
      <c r="AM70" s="166"/>
      <c r="AN70" s="166"/>
      <c r="AO70" s="166"/>
      <c r="AP70" s="166"/>
      <c r="AQ70" s="166"/>
      <c r="AR70" s="166"/>
      <c r="AS70" s="166"/>
      <c r="AT70" s="166"/>
      <c r="AU70" s="166"/>
      <c r="AV70" s="166"/>
      <c r="AW70" s="166"/>
      <c r="AX70" s="166"/>
      <c r="AY70" s="166"/>
      <c r="AZ70" s="166"/>
      <c r="BA70" s="166"/>
      <c r="BB70" s="166"/>
      <c r="BC70" s="166"/>
      <c r="BD70" s="166"/>
      <c r="BE70" s="166"/>
      <c r="BF70" s="166"/>
      <c r="BG70" s="166"/>
      <c r="BH70" s="166"/>
      <c r="BI70" s="166"/>
      <c r="BJ70" s="166"/>
      <c r="BK70" s="166"/>
      <c r="BL70" s="166"/>
      <c r="BM70" s="166"/>
      <c r="BN70" s="166"/>
      <c r="FJ70" s="84"/>
      <c r="FK70" s="96"/>
      <c r="FL70" s="96"/>
      <c r="FM70" s="96"/>
      <c r="FN70" s="96"/>
      <c r="FO70" s="96"/>
    </row>
    <row r="71" spans="1:171">
      <c r="A71" s="166"/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66"/>
      <c r="AQ71" s="166"/>
      <c r="AR71" s="166"/>
      <c r="AS71" s="166"/>
      <c r="AT71" s="166"/>
      <c r="AU71" s="166"/>
      <c r="AV71" s="166"/>
      <c r="AW71" s="166"/>
      <c r="AX71" s="166"/>
      <c r="AY71" s="166"/>
      <c r="AZ71" s="166"/>
      <c r="BA71" s="166"/>
      <c r="BB71" s="166"/>
      <c r="BC71" s="166"/>
      <c r="BD71" s="166"/>
      <c r="BE71" s="166"/>
      <c r="BF71" s="166"/>
      <c r="BG71" s="166"/>
      <c r="BH71" s="166"/>
      <c r="BI71" s="166"/>
      <c r="BJ71" s="166"/>
      <c r="BK71" s="166"/>
      <c r="BL71" s="166"/>
      <c r="BM71" s="166"/>
      <c r="BN71" s="166"/>
      <c r="FJ71" s="84"/>
      <c r="FK71" s="96"/>
      <c r="FL71" s="96"/>
      <c r="FM71" s="96"/>
      <c r="FN71" s="96"/>
      <c r="FO71" s="96"/>
    </row>
    <row r="72" spans="1:171">
      <c r="A72" s="166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166"/>
      <c r="BG72" s="166"/>
      <c r="BH72" s="166"/>
      <c r="BI72" s="166"/>
      <c r="BJ72" s="166"/>
      <c r="BK72" s="166"/>
      <c r="BL72" s="166"/>
      <c r="BM72" s="166"/>
      <c r="BN72" s="166"/>
      <c r="FJ72" s="84"/>
      <c r="FK72" s="96"/>
      <c r="FL72" s="96"/>
      <c r="FM72" s="96"/>
      <c r="FN72" s="96"/>
      <c r="FO72" s="96"/>
    </row>
    <row r="73" spans="1:171">
      <c r="A73" s="166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/>
      <c r="AN73" s="166"/>
      <c r="AO73" s="166"/>
      <c r="AP73" s="166"/>
      <c r="AQ73" s="166"/>
      <c r="AR73" s="166"/>
      <c r="AS73" s="166"/>
      <c r="AT73" s="166"/>
      <c r="AU73" s="166"/>
      <c r="AV73" s="166"/>
      <c r="AW73" s="166"/>
      <c r="AX73" s="166"/>
      <c r="AY73" s="166"/>
      <c r="AZ73" s="166"/>
      <c r="BA73" s="166"/>
      <c r="BB73" s="166"/>
      <c r="BC73" s="166"/>
      <c r="BD73" s="166"/>
      <c r="BE73" s="166"/>
      <c r="BF73" s="166"/>
      <c r="BG73" s="166"/>
      <c r="BH73" s="166"/>
      <c r="BI73" s="166"/>
      <c r="BJ73" s="166"/>
      <c r="BK73" s="166"/>
      <c r="BL73" s="166"/>
      <c r="BM73" s="166"/>
      <c r="BN73" s="166"/>
      <c r="FJ73" s="84"/>
      <c r="FK73" s="96"/>
      <c r="FL73" s="96"/>
      <c r="FM73" s="96"/>
      <c r="FN73" s="96"/>
      <c r="FO73" s="96"/>
    </row>
    <row r="74" spans="1:171">
      <c r="A74" s="166"/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6"/>
      <c r="AK74" s="166"/>
      <c r="AL74" s="166"/>
      <c r="AM74" s="166"/>
      <c r="AN74" s="166"/>
      <c r="AO74" s="166"/>
      <c r="AP74" s="166"/>
      <c r="AQ74" s="166"/>
      <c r="AR74" s="166"/>
      <c r="AS74" s="166"/>
      <c r="AT74" s="166"/>
      <c r="AU74" s="166"/>
      <c r="AV74" s="166"/>
      <c r="AW74" s="166"/>
      <c r="AX74" s="166"/>
      <c r="AY74" s="166"/>
      <c r="AZ74" s="166"/>
      <c r="BA74" s="166"/>
      <c r="BB74" s="166"/>
      <c r="BC74" s="166"/>
      <c r="BD74" s="166"/>
      <c r="BE74" s="166"/>
      <c r="BF74" s="166"/>
      <c r="BG74" s="166"/>
      <c r="BH74" s="166"/>
      <c r="BI74" s="166"/>
      <c r="BJ74" s="166"/>
      <c r="BK74" s="166"/>
      <c r="BL74" s="166"/>
      <c r="BM74" s="166"/>
      <c r="BN74" s="166"/>
      <c r="FJ74" s="84"/>
      <c r="FK74" s="96"/>
      <c r="FL74" s="96"/>
      <c r="FM74" s="96"/>
      <c r="FN74" s="96"/>
      <c r="FO74" s="96"/>
    </row>
    <row r="75" spans="1:171">
      <c r="A75" s="166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166"/>
      <c r="AM75" s="166"/>
      <c r="AN75" s="166"/>
      <c r="AO75" s="166"/>
      <c r="AP75" s="166"/>
      <c r="AQ75" s="166"/>
      <c r="AR75" s="166"/>
      <c r="AS75" s="166"/>
      <c r="AT75" s="166"/>
      <c r="AU75" s="166"/>
      <c r="AV75" s="166"/>
      <c r="AW75" s="166"/>
      <c r="AX75" s="166"/>
      <c r="AY75" s="166"/>
      <c r="AZ75" s="166"/>
      <c r="BA75" s="166"/>
      <c r="BB75" s="166"/>
      <c r="BC75" s="166"/>
      <c r="BD75" s="166"/>
      <c r="BE75" s="166"/>
      <c r="BF75" s="166"/>
      <c r="BG75" s="166"/>
      <c r="BH75" s="166"/>
      <c r="BI75" s="166"/>
      <c r="BJ75" s="166"/>
      <c r="BK75" s="166"/>
      <c r="BL75" s="166"/>
      <c r="BM75" s="166"/>
      <c r="BN75" s="166"/>
      <c r="FJ75" s="84"/>
      <c r="FK75" s="96"/>
      <c r="FL75" s="96"/>
      <c r="FM75" s="96"/>
      <c r="FN75" s="96"/>
      <c r="FO75" s="96"/>
    </row>
    <row r="76" spans="1:171">
      <c r="A76" s="166"/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6"/>
      <c r="BN76" s="166"/>
      <c r="FJ76" s="84"/>
      <c r="FK76" s="96"/>
      <c r="FL76" s="96"/>
      <c r="FM76" s="96"/>
      <c r="FN76" s="96"/>
      <c r="FO76" s="96"/>
    </row>
    <row r="77" spans="1:171">
      <c r="A77" s="166"/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166"/>
      <c r="AV77" s="166"/>
      <c r="AW77" s="166"/>
      <c r="AX77" s="166"/>
      <c r="AY77" s="166"/>
      <c r="AZ77" s="166"/>
      <c r="BA77" s="166"/>
      <c r="BB77" s="166"/>
      <c r="BC77" s="166"/>
      <c r="BD77" s="166"/>
      <c r="BE77" s="166"/>
      <c r="BF77" s="166"/>
      <c r="BG77" s="166"/>
      <c r="BH77" s="166"/>
      <c r="BI77" s="166"/>
      <c r="BJ77" s="166"/>
      <c r="BK77" s="166"/>
      <c r="BL77" s="166"/>
      <c r="BM77" s="166"/>
      <c r="BN77" s="166"/>
    </row>
    <row r="78" spans="1:171">
      <c r="A78" s="166"/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66"/>
      <c r="BI78" s="166"/>
      <c r="BJ78" s="166"/>
      <c r="BK78" s="166"/>
      <c r="BL78" s="166"/>
      <c r="BM78" s="166"/>
      <c r="BN78" s="166"/>
    </row>
    <row r="79" spans="1:171" ht="18.649999999999999" customHeight="1">
      <c r="A79" s="166"/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66"/>
      <c r="BI79" s="166"/>
      <c r="BJ79" s="166"/>
      <c r="BK79" s="166"/>
      <c r="BL79" s="166"/>
      <c r="BM79" s="166"/>
      <c r="BN79" s="166"/>
    </row>
    <row r="80" spans="1:171">
      <c r="A80" s="166"/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6"/>
      <c r="BD80" s="166"/>
      <c r="BE80" s="166"/>
      <c r="BF80" s="166"/>
      <c r="BG80" s="166"/>
      <c r="BH80" s="166"/>
      <c r="BI80" s="166"/>
      <c r="BJ80" s="166"/>
      <c r="BK80" s="166"/>
      <c r="BL80" s="166"/>
      <c r="BM80" s="166"/>
      <c r="BN80" s="166"/>
    </row>
    <row r="81" spans="1:66">
      <c r="A81" s="166"/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66"/>
      <c r="BI81" s="166"/>
      <c r="BJ81" s="166"/>
      <c r="BK81" s="166"/>
      <c r="BL81" s="166"/>
      <c r="BM81" s="166"/>
      <c r="BN81" s="166"/>
    </row>
    <row r="82" spans="1:66">
      <c r="A82" s="166"/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  <c r="BI82" s="166"/>
      <c r="BJ82" s="166"/>
      <c r="BK82" s="166"/>
      <c r="BL82" s="166"/>
      <c r="BM82" s="166"/>
      <c r="BN82" s="166"/>
    </row>
    <row r="83" spans="1:66">
      <c r="A83" s="166"/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66"/>
      <c r="BN83" s="166"/>
    </row>
    <row r="84" spans="1:66">
      <c r="A84" s="166"/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166"/>
      <c r="BM84" s="166"/>
      <c r="BN84" s="166"/>
    </row>
    <row r="85" spans="1:66">
      <c r="A85" s="166"/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  <c r="BI85" s="166"/>
      <c r="BJ85" s="166"/>
      <c r="BK85" s="166"/>
      <c r="BL85" s="166"/>
      <c r="BM85" s="166"/>
      <c r="BN85" s="166"/>
    </row>
    <row r="86" spans="1:66">
      <c r="A86" s="166"/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  <c r="AZ86" s="166"/>
      <c r="BA86" s="166"/>
      <c r="BB86" s="166"/>
      <c r="BC86" s="166"/>
      <c r="BD86" s="166"/>
      <c r="BE86" s="166"/>
      <c r="BF86" s="166"/>
      <c r="BG86" s="166"/>
      <c r="BH86" s="166"/>
      <c r="BI86" s="166"/>
      <c r="BJ86" s="166"/>
      <c r="BK86" s="166"/>
      <c r="BL86" s="166"/>
      <c r="BM86" s="166"/>
      <c r="BN86" s="166"/>
    </row>
    <row r="87" spans="1:66">
      <c r="A87" s="166"/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6"/>
      <c r="AQ87" s="166"/>
      <c r="AR87" s="166"/>
      <c r="AS87" s="166"/>
      <c r="AT87" s="166"/>
      <c r="AU87" s="166"/>
      <c r="AV87" s="166"/>
      <c r="AW87" s="166"/>
      <c r="AX87" s="166"/>
      <c r="AY87" s="166"/>
      <c r="AZ87" s="166"/>
      <c r="BA87" s="166"/>
      <c r="BB87" s="166"/>
      <c r="BC87" s="166"/>
      <c r="BD87" s="166"/>
      <c r="BE87" s="166"/>
      <c r="BF87" s="166"/>
      <c r="BG87" s="166"/>
      <c r="BH87" s="166"/>
      <c r="BI87" s="166"/>
      <c r="BJ87" s="166"/>
      <c r="BK87" s="166"/>
      <c r="BL87" s="166"/>
      <c r="BM87" s="166"/>
      <c r="BN87" s="166"/>
    </row>
    <row r="88" spans="1:66">
      <c r="A88" s="166"/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66"/>
      <c r="BC88" s="166"/>
      <c r="BD88" s="166"/>
      <c r="BE88" s="166"/>
      <c r="BF88" s="166"/>
      <c r="BG88" s="166"/>
      <c r="BH88" s="166"/>
      <c r="BI88" s="166"/>
      <c r="BJ88" s="166"/>
      <c r="BK88" s="166"/>
      <c r="BL88" s="166"/>
      <c r="BM88" s="166"/>
      <c r="BN88" s="166"/>
    </row>
    <row r="89" spans="1:66">
      <c r="A89" s="166"/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66"/>
      <c r="BI89" s="166"/>
      <c r="BJ89" s="166"/>
      <c r="BK89" s="166"/>
      <c r="BL89" s="166"/>
      <c r="BM89" s="166"/>
      <c r="BN89" s="166"/>
    </row>
    <row r="90" spans="1:66">
      <c r="A90" s="166"/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6"/>
      <c r="BC90" s="166"/>
      <c r="BD90" s="166"/>
      <c r="BE90" s="166"/>
      <c r="BF90" s="166"/>
      <c r="BG90" s="166"/>
      <c r="BH90" s="166"/>
      <c r="BI90" s="166"/>
      <c r="BJ90" s="166"/>
      <c r="BK90" s="166"/>
      <c r="BL90" s="166"/>
      <c r="BM90" s="166"/>
      <c r="BN90" s="166"/>
    </row>
    <row r="91" spans="1:66">
      <c r="A91" s="166"/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  <c r="AR91" s="166"/>
      <c r="AS91" s="166"/>
      <c r="AT91" s="166"/>
      <c r="AU91" s="166"/>
      <c r="AV91" s="166"/>
      <c r="AW91" s="166"/>
      <c r="AX91" s="166"/>
      <c r="AY91" s="166"/>
      <c r="AZ91" s="166"/>
      <c r="BA91" s="166"/>
      <c r="BB91" s="166"/>
      <c r="BC91" s="166"/>
      <c r="BD91" s="166"/>
      <c r="BE91" s="166"/>
      <c r="BF91" s="166"/>
      <c r="BG91" s="166"/>
      <c r="BH91" s="166"/>
      <c r="BI91" s="166"/>
      <c r="BJ91" s="166"/>
      <c r="BK91" s="166"/>
      <c r="BL91" s="166"/>
      <c r="BM91" s="166"/>
      <c r="BN91" s="166"/>
    </row>
    <row r="92" spans="1:66">
      <c r="A92" s="166"/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  <c r="AT92" s="166"/>
      <c r="AU92" s="166"/>
      <c r="AV92" s="166"/>
      <c r="AW92" s="166"/>
      <c r="AX92" s="166"/>
      <c r="AY92" s="166"/>
      <c r="AZ92" s="166"/>
      <c r="BA92" s="166"/>
      <c r="BB92" s="166"/>
      <c r="BC92" s="166"/>
      <c r="BD92" s="166"/>
      <c r="BE92" s="166"/>
      <c r="BF92" s="166"/>
      <c r="BG92" s="166"/>
      <c r="BH92" s="166"/>
      <c r="BI92" s="166"/>
      <c r="BJ92" s="166"/>
      <c r="BK92" s="166"/>
      <c r="BL92" s="166"/>
      <c r="BM92" s="166"/>
      <c r="BN92" s="166"/>
    </row>
    <row r="93" spans="1:66">
      <c r="A93" s="166"/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66"/>
      <c r="AQ93" s="166"/>
      <c r="AR93" s="166"/>
      <c r="AS93" s="166"/>
      <c r="AT93" s="166"/>
      <c r="AU93" s="166"/>
      <c r="AV93" s="166"/>
      <c r="AW93" s="166"/>
      <c r="AX93" s="166"/>
      <c r="AY93" s="166"/>
      <c r="AZ93" s="166"/>
      <c r="BA93" s="166"/>
      <c r="BB93" s="166"/>
      <c r="BC93" s="166"/>
      <c r="BD93" s="166"/>
      <c r="BE93" s="166"/>
      <c r="BF93" s="166"/>
      <c r="BG93" s="166"/>
      <c r="BH93" s="166"/>
      <c r="BI93" s="166"/>
      <c r="BJ93" s="166"/>
      <c r="BK93" s="166"/>
      <c r="BL93" s="166"/>
      <c r="BM93" s="166"/>
      <c r="BN93" s="166"/>
    </row>
    <row r="94" spans="1:66">
      <c r="A94" s="166"/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6"/>
      <c r="AQ94" s="166"/>
      <c r="AR94" s="166"/>
      <c r="AS94" s="166"/>
      <c r="AT94" s="166"/>
      <c r="AU94" s="166"/>
      <c r="AV94" s="166"/>
      <c r="AW94" s="166"/>
      <c r="AX94" s="166"/>
      <c r="AY94" s="166"/>
      <c r="AZ94" s="166"/>
      <c r="BA94" s="166"/>
      <c r="BB94" s="166"/>
      <c r="BC94" s="166"/>
      <c r="BD94" s="166"/>
      <c r="BE94" s="166"/>
      <c r="BF94" s="166"/>
      <c r="BG94" s="166"/>
      <c r="BH94" s="166"/>
      <c r="BI94" s="166"/>
      <c r="BJ94" s="166"/>
      <c r="BK94" s="166"/>
      <c r="BL94" s="166"/>
      <c r="BM94" s="166"/>
      <c r="BN94" s="166"/>
    </row>
    <row r="95" spans="1:66">
      <c r="A95" s="166"/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</row>
    <row r="96" spans="1:66">
      <c r="A96" s="166"/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6"/>
      <c r="AO96" s="166"/>
      <c r="AP96" s="166"/>
      <c r="AQ96" s="166"/>
      <c r="AR96" s="166"/>
      <c r="AS96" s="166"/>
      <c r="AT96" s="166"/>
      <c r="AU96" s="166"/>
      <c r="AV96" s="166"/>
      <c r="AW96" s="166"/>
      <c r="AX96" s="166"/>
      <c r="AY96" s="166"/>
      <c r="AZ96" s="166"/>
      <c r="BA96" s="166"/>
      <c r="BB96" s="166"/>
      <c r="BC96" s="166"/>
      <c r="BD96" s="166"/>
      <c r="BE96" s="166"/>
      <c r="BF96" s="166"/>
      <c r="BG96" s="166"/>
      <c r="BH96" s="166"/>
      <c r="BI96" s="166"/>
      <c r="BJ96" s="166"/>
      <c r="BK96" s="166"/>
      <c r="BL96" s="166"/>
      <c r="BM96" s="166"/>
      <c r="BN96" s="166"/>
    </row>
    <row r="97" spans="1:192">
      <c r="A97" s="166"/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66"/>
      <c r="BI97" s="166"/>
      <c r="BJ97" s="166"/>
      <c r="BK97" s="166"/>
      <c r="BL97" s="166"/>
      <c r="BM97" s="166"/>
      <c r="BN97" s="166"/>
    </row>
    <row r="98" spans="1:192" ht="36.65" customHeight="1">
      <c r="A98" s="547"/>
      <c r="B98" s="547"/>
      <c r="C98" s="547"/>
      <c r="D98" s="547"/>
      <c r="E98" s="547"/>
      <c r="F98" s="547"/>
      <c r="G98" s="547"/>
      <c r="H98" s="547"/>
      <c r="I98" s="547"/>
      <c r="J98" s="547"/>
      <c r="K98" s="547"/>
      <c r="L98" s="547"/>
      <c r="M98" s="547"/>
      <c r="N98" s="547"/>
      <c r="O98" s="547"/>
      <c r="P98" s="547"/>
      <c r="Q98" s="547"/>
      <c r="R98" s="547"/>
      <c r="S98" s="547"/>
      <c r="T98" s="547"/>
      <c r="U98" s="547"/>
      <c r="V98" s="547"/>
      <c r="W98" s="547"/>
      <c r="X98" s="547"/>
      <c r="Y98" s="547"/>
      <c r="Z98" s="547"/>
      <c r="AA98" s="547"/>
      <c r="AB98" s="547"/>
      <c r="AC98" s="547"/>
      <c r="AD98" s="547"/>
      <c r="AE98" s="547"/>
      <c r="AF98" s="547"/>
      <c r="AG98" s="547"/>
      <c r="AH98" s="547"/>
      <c r="AI98" s="547"/>
      <c r="AJ98" s="547"/>
      <c r="AK98" s="547"/>
      <c r="AL98" s="547"/>
      <c r="AM98" s="547"/>
      <c r="AN98" s="547"/>
      <c r="AO98" s="547"/>
      <c r="AP98" s="547"/>
      <c r="AQ98" s="547"/>
      <c r="AR98" s="547"/>
      <c r="AS98" s="547"/>
      <c r="AT98" s="547"/>
      <c r="AU98" s="547"/>
      <c r="AV98" s="547"/>
      <c r="AW98" s="547"/>
      <c r="AX98" s="547"/>
      <c r="AY98" s="547"/>
      <c r="AZ98" s="547"/>
      <c r="BA98" s="547"/>
      <c r="BB98" s="547"/>
      <c r="BC98" s="547"/>
      <c r="BD98" s="547"/>
      <c r="BE98" s="547"/>
      <c r="BF98" s="547"/>
      <c r="BG98" s="547"/>
      <c r="BH98" s="547"/>
      <c r="BI98" s="547"/>
      <c r="BJ98" s="547"/>
      <c r="BK98" s="547"/>
      <c r="BL98" s="547"/>
      <c r="BM98" s="81"/>
      <c r="BN98" s="81"/>
    </row>
    <row r="101" spans="1:192" s="167" customFormat="1" ht="27" hidden="1" customHeight="1" outlineLevel="1">
      <c r="D101" s="168" t="s">
        <v>51</v>
      </c>
      <c r="E101" s="168" t="s">
        <v>52</v>
      </c>
      <c r="F101" s="169" t="s">
        <v>53</v>
      </c>
      <c r="CN101" s="170"/>
      <c r="CO101" s="170"/>
      <c r="CP101" s="170"/>
      <c r="CU101" s="170"/>
      <c r="CV101" s="170"/>
      <c r="CW101" s="170"/>
      <c r="DA101" s="170"/>
      <c r="FJ101" s="429"/>
      <c r="FK101" s="427"/>
      <c r="FL101" s="427"/>
      <c r="FM101" s="427"/>
      <c r="FN101" s="427"/>
      <c r="FO101" s="427"/>
      <c r="FP101" s="427"/>
      <c r="FQ101" s="427"/>
      <c r="FR101" s="427"/>
      <c r="FS101" s="427"/>
      <c r="FT101" s="427"/>
      <c r="FU101" s="427"/>
      <c r="FV101" s="427"/>
      <c r="FW101" s="427"/>
      <c r="FX101" s="427"/>
      <c r="FY101" s="427"/>
      <c r="FZ101" s="427"/>
      <c r="GA101" s="427"/>
      <c r="GB101" s="427"/>
      <c r="GC101" s="427"/>
      <c r="GD101" s="427"/>
      <c r="GE101" s="427"/>
      <c r="GF101" s="427"/>
      <c r="GG101" s="427"/>
      <c r="GH101" s="427"/>
      <c r="GI101" s="427"/>
      <c r="GJ101" s="427"/>
    </row>
    <row r="102" spans="1:192" s="67" customFormat="1" ht="29.4" hidden="1" customHeight="1" outlineLevel="1">
      <c r="D102" s="171" t="s">
        <v>76</v>
      </c>
      <c r="E102" s="171" t="s">
        <v>77</v>
      </c>
      <c r="F102" s="169" t="s">
        <v>78</v>
      </c>
      <c r="CN102" s="141"/>
      <c r="CO102" s="141"/>
      <c r="CP102" s="141"/>
      <c r="CU102" s="141"/>
      <c r="CV102" s="141"/>
      <c r="CW102" s="141"/>
      <c r="DA102" s="141"/>
      <c r="FJ102" s="430"/>
      <c r="FK102" s="287"/>
      <c r="FL102" s="287"/>
      <c r="FM102" s="287"/>
      <c r="FN102" s="287"/>
      <c r="FO102" s="287"/>
      <c r="FP102" s="287"/>
      <c r="FQ102" s="287"/>
      <c r="FR102" s="287"/>
      <c r="FS102" s="287"/>
      <c r="FT102" s="287"/>
      <c r="FU102" s="287"/>
      <c r="FV102" s="287"/>
      <c r="FW102" s="287"/>
      <c r="FX102" s="287"/>
      <c r="FY102" s="287"/>
      <c r="FZ102" s="287"/>
      <c r="GA102" s="287"/>
      <c r="GB102" s="287"/>
      <c r="GC102" s="287"/>
      <c r="GD102" s="287"/>
      <c r="GE102" s="287"/>
      <c r="GF102" s="287"/>
      <c r="GG102" s="287"/>
      <c r="GH102" s="287"/>
      <c r="GI102" s="287"/>
      <c r="GJ102" s="287"/>
    </row>
    <row r="103" spans="1:192" s="67" customFormat="1" collapsed="1">
      <c r="CN103" s="141"/>
      <c r="CO103" s="141"/>
      <c r="CP103" s="141"/>
      <c r="CU103" s="141"/>
      <c r="CV103" s="141"/>
      <c r="CW103" s="141"/>
      <c r="DA103" s="141"/>
      <c r="FJ103" s="430"/>
      <c r="FK103" s="287"/>
      <c r="FL103" s="287"/>
      <c r="FM103" s="287"/>
      <c r="FN103" s="287"/>
      <c r="FO103" s="287"/>
      <c r="FP103" s="287"/>
      <c r="FQ103" s="287"/>
      <c r="FR103" s="287"/>
      <c r="FS103" s="287"/>
      <c r="FT103" s="287"/>
      <c r="FU103" s="287"/>
      <c r="FV103" s="287"/>
      <c r="FW103" s="287"/>
      <c r="FX103" s="287"/>
      <c r="FY103" s="287"/>
      <c r="FZ103" s="287"/>
      <c r="GA103" s="287"/>
      <c r="GB103" s="287"/>
      <c r="GC103" s="287"/>
      <c r="GD103" s="287"/>
      <c r="GE103" s="287"/>
      <c r="GF103" s="287"/>
      <c r="GG103" s="287"/>
      <c r="GH103" s="287"/>
      <c r="GI103" s="287"/>
      <c r="GJ103" s="287"/>
    </row>
    <row r="104" spans="1:192" s="67" customFormat="1">
      <c r="CN104" s="141"/>
      <c r="CO104" s="141"/>
      <c r="CP104" s="141"/>
      <c r="CU104" s="141"/>
      <c r="CV104" s="141"/>
      <c r="CW104" s="141"/>
      <c r="DA104" s="141"/>
      <c r="FJ104" s="430"/>
      <c r="FK104" s="287"/>
      <c r="FL104" s="287"/>
      <c r="FM104" s="287"/>
      <c r="FN104" s="287"/>
      <c r="FO104" s="287"/>
      <c r="FP104" s="287"/>
      <c r="FQ104" s="287"/>
      <c r="FR104" s="287"/>
      <c r="FS104" s="287"/>
      <c r="FT104" s="287"/>
      <c r="FU104" s="287"/>
      <c r="FV104" s="287"/>
      <c r="FW104" s="287"/>
      <c r="FX104" s="287"/>
      <c r="FY104" s="287"/>
      <c r="FZ104" s="287"/>
      <c r="GA104" s="287"/>
      <c r="GB104" s="287"/>
      <c r="GC104" s="287"/>
      <c r="GD104" s="287"/>
      <c r="GE104" s="287"/>
      <c r="GF104" s="287"/>
      <c r="GG104" s="287"/>
      <c r="GH104" s="287"/>
      <c r="GI104" s="287"/>
      <c r="GJ104" s="287"/>
    </row>
    <row r="105" spans="1:192" s="67" customFormat="1">
      <c r="CN105" s="141"/>
      <c r="CO105" s="141"/>
      <c r="CP105" s="141"/>
      <c r="CU105" s="141"/>
      <c r="CV105" s="141"/>
      <c r="CW105" s="141"/>
      <c r="DA105" s="141"/>
      <c r="FJ105" s="430"/>
      <c r="FK105" s="287"/>
      <c r="FL105" s="287"/>
      <c r="FM105" s="287"/>
      <c r="FN105" s="287"/>
      <c r="FO105" s="287"/>
      <c r="FP105" s="287"/>
      <c r="FQ105" s="287"/>
      <c r="FR105" s="287"/>
      <c r="FS105" s="287"/>
      <c r="FT105" s="287"/>
      <c r="FU105" s="287"/>
      <c r="FV105" s="287"/>
      <c r="FW105" s="287"/>
      <c r="FX105" s="287"/>
      <c r="FY105" s="287"/>
      <c r="FZ105" s="287"/>
      <c r="GA105" s="287"/>
      <c r="GB105" s="287"/>
      <c r="GC105" s="287"/>
      <c r="GD105" s="287"/>
      <c r="GE105" s="287"/>
      <c r="GF105" s="287"/>
      <c r="GG105" s="287"/>
      <c r="GH105" s="287"/>
      <c r="GI105" s="287"/>
      <c r="GJ105" s="287"/>
    </row>
    <row r="106" spans="1:192" s="67" customFormat="1">
      <c r="CN106" s="141"/>
      <c r="CO106" s="141"/>
      <c r="CP106" s="141"/>
      <c r="CU106" s="141"/>
      <c r="CV106" s="141"/>
      <c r="CW106" s="141"/>
      <c r="DA106" s="141"/>
      <c r="FJ106" s="430"/>
      <c r="FK106" s="287"/>
      <c r="FL106" s="287"/>
      <c r="FM106" s="287"/>
      <c r="FN106" s="287"/>
      <c r="FO106" s="287"/>
      <c r="FP106" s="287"/>
      <c r="FQ106" s="287"/>
      <c r="FR106" s="287"/>
      <c r="FS106" s="287"/>
      <c r="FT106" s="287"/>
      <c r="FU106" s="287"/>
      <c r="FV106" s="287"/>
      <c r="FW106" s="287"/>
      <c r="FX106" s="287"/>
      <c r="FY106" s="287"/>
      <c r="FZ106" s="287"/>
      <c r="GA106" s="287"/>
      <c r="GB106" s="287"/>
      <c r="GC106" s="287"/>
      <c r="GD106" s="287"/>
      <c r="GE106" s="287"/>
      <c r="GF106" s="287"/>
      <c r="GG106" s="287"/>
      <c r="GH106" s="287"/>
      <c r="GI106" s="287"/>
      <c r="GJ106" s="287"/>
    </row>
    <row r="107" spans="1:192" s="67" customFormat="1">
      <c r="CN107" s="141"/>
      <c r="CO107" s="141"/>
      <c r="CP107" s="141"/>
      <c r="CU107" s="141"/>
      <c r="CV107" s="141"/>
      <c r="CW107" s="141"/>
      <c r="DA107" s="141"/>
      <c r="FJ107" s="430"/>
      <c r="FK107" s="287"/>
      <c r="FL107" s="287"/>
      <c r="FM107" s="287"/>
      <c r="FN107" s="287"/>
      <c r="FO107" s="287"/>
      <c r="FP107" s="287"/>
      <c r="FQ107" s="287"/>
      <c r="FR107" s="287"/>
      <c r="FS107" s="287"/>
      <c r="FT107" s="287"/>
      <c r="FU107" s="287"/>
      <c r="FV107" s="287"/>
      <c r="FW107" s="287"/>
      <c r="FX107" s="287"/>
      <c r="FY107" s="287"/>
      <c r="FZ107" s="287"/>
      <c r="GA107" s="287"/>
      <c r="GB107" s="287"/>
      <c r="GC107" s="287"/>
      <c r="GD107" s="287"/>
      <c r="GE107" s="287"/>
      <c r="GF107" s="287"/>
      <c r="GG107" s="287"/>
      <c r="GH107" s="287"/>
      <c r="GI107" s="287"/>
      <c r="GJ107" s="287"/>
    </row>
    <row r="108" spans="1:192" s="67" customFormat="1">
      <c r="CN108" s="141"/>
      <c r="CO108" s="141"/>
      <c r="CP108" s="141"/>
      <c r="CU108" s="141"/>
      <c r="CV108" s="141"/>
      <c r="CW108" s="141"/>
      <c r="DA108" s="141"/>
      <c r="FJ108" s="430"/>
      <c r="FK108" s="287"/>
      <c r="FL108" s="287"/>
      <c r="FM108" s="287"/>
      <c r="FN108" s="287"/>
      <c r="FO108" s="287"/>
      <c r="FP108" s="287"/>
      <c r="FQ108" s="287"/>
      <c r="FR108" s="287"/>
      <c r="FS108" s="287"/>
      <c r="FT108" s="287"/>
      <c r="FU108" s="287"/>
      <c r="FV108" s="287"/>
      <c r="FW108" s="287"/>
      <c r="FX108" s="287"/>
      <c r="FY108" s="287"/>
      <c r="FZ108" s="287"/>
      <c r="GA108" s="287"/>
      <c r="GB108" s="287"/>
      <c r="GC108" s="287"/>
      <c r="GD108" s="287"/>
      <c r="GE108" s="287"/>
      <c r="GF108" s="287"/>
      <c r="GG108" s="287"/>
      <c r="GH108" s="287"/>
      <c r="GI108" s="287"/>
      <c r="GJ108" s="287"/>
    </row>
    <row r="109" spans="1:192" s="67" customFormat="1">
      <c r="CN109" s="141"/>
      <c r="CO109" s="141"/>
      <c r="CP109" s="141"/>
      <c r="CU109" s="141"/>
      <c r="CV109" s="141"/>
      <c r="CW109" s="141"/>
      <c r="DA109" s="141"/>
      <c r="FJ109" s="430"/>
      <c r="FK109" s="287"/>
      <c r="FL109" s="287"/>
      <c r="FM109" s="287"/>
      <c r="FN109" s="287"/>
      <c r="FO109" s="287"/>
      <c r="FP109" s="287"/>
      <c r="FQ109" s="287"/>
      <c r="FR109" s="287"/>
      <c r="FS109" s="287"/>
      <c r="FT109" s="287"/>
      <c r="FU109" s="287"/>
      <c r="FV109" s="287"/>
      <c r="FW109" s="287"/>
      <c r="FX109" s="287"/>
      <c r="FY109" s="287"/>
      <c r="FZ109" s="287"/>
      <c r="GA109" s="287"/>
      <c r="GB109" s="287"/>
      <c r="GC109" s="287"/>
      <c r="GD109" s="287"/>
      <c r="GE109" s="287"/>
      <c r="GF109" s="287"/>
      <c r="GG109" s="287"/>
      <c r="GH109" s="287"/>
      <c r="GI109" s="287"/>
      <c r="GJ109" s="287"/>
    </row>
    <row r="110" spans="1:192" s="67" customFormat="1">
      <c r="CN110" s="141"/>
      <c r="CO110" s="141"/>
      <c r="CP110" s="141"/>
      <c r="CU110" s="141"/>
      <c r="CV110" s="141"/>
      <c r="CW110" s="141"/>
      <c r="DA110" s="141"/>
      <c r="FJ110" s="430"/>
      <c r="FK110" s="287"/>
      <c r="FL110" s="287"/>
      <c r="FM110" s="287"/>
      <c r="FN110" s="287"/>
      <c r="FO110" s="287"/>
      <c r="FP110" s="287"/>
      <c r="FQ110" s="287"/>
      <c r="FR110" s="287"/>
      <c r="FS110" s="287"/>
      <c r="FT110" s="287"/>
      <c r="FU110" s="287"/>
      <c r="FV110" s="287"/>
      <c r="FW110" s="287"/>
      <c r="FX110" s="287"/>
      <c r="FY110" s="287"/>
      <c r="FZ110" s="287"/>
      <c r="GA110" s="287"/>
      <c r="GB110" s="287"/>
      <c r="GC110" s="287"/>
      <c r="GD110" s="287"/>
      <c r="GE110" s="287"/>
      <c r="GF110" s="287"/>
      <c r="GG110" s="287"/>
      <c r="GH110" s="287"/>
      <c r="GI110" s="287"/>
      <c r="GJ110" s="287"/>
    </row>
    <row r="111" spans="1:192" s="67" customFormat="1">
      <c r="CN111" s="141"/>
      <c r="CO111" s="141"/>
      <c r="CP111" s="141"/>
      <c r="CU111" s="141"/>
      <c r="CV111" s="141"/>
      <c r="CW111" s="141"/>
      <c r="DA111" s="141"/>
      <c r="FJ111" s="430"/>
      <c r="FK111" s="287"/>
      <c r="FL111" s="287"/>
      <c r="FM111" s="287"/>
      <c r="FN111" s="287"/>
      <c r="FO111" s="287"/>
      <c r="FP111" s="287"/>
      <c r="FQ111" s="287"/>
      <c r="FR111" s="287"/>
      <c r="FS111" s="287"/>
      <c r="FT111" s="287"/>
      <c r="FU111" s="287"/>
      <c r="FV111" s="287"/>
      <c r="FW111" s="287"/>
      <c r="FX111" s="287"/>
      <c r="FY111" s="287"/>
      <c r="FZ111" s="287"/>
      <c r="GA111" s="287"/>
      <c r="GB111" s="287"/>
      <c r="GC111" s="287"/>
      <c r="GD111" s="287"/>
      <c r="GE111" s="287"/>
      <c r="GF111" s="287"/>
      <c r="GG111" s="287"/>
      <c r="GH111" s="287"/>
      <c r="GI111" s="287"/>
      <c r="GJ111" s="287"/>
    </row>
    <row r="112" spans="1:192" s="67" customFormat="1">
      <c r="CN112" s="141"/>
      <c r="CO112" s="141"/>
      <c r="CP112" s="141"/>
      <c r="CU112" s="141"/>
      <c r="CV112" s="141"/>
      <c r="CW112" s="141"/>
      <c r="DA112" s="141"/>
      <c r="FJ112" s="430"/>
      <c r="FK112" s="287"/>
      <c r="FL112" s="287"/>
      <c r="FM112" s="287"/>
      <c r="FN112" s="287"/>
      <c r="FO112" s="287"/>
      <c r="FP112" s="287"/>
      <c r="FQ112" s="287"/>
      <c r="FR112" s="287"/>
      <c r="FS112" s="287"/>
      <c r="FT112" s="287"/>
      <c r="FU112" s="287"/>
      <c r="FV112" s="287"/>
      <c r="FW112" s="287"/>
      <c r="FX112" s="287"/>
      <c r="FY112" s="287"/>
      <c r="FZ112" s="287"/>
      <c r="GA112" s="287"/>
      <c r="GB112" s="287"/>
      <c r="GC112" s="287"/>
      <c r="GD112" s="287"/>
      <c r="GE112" s="287"/>
      <c r="GF112" s="287"/>
      <c r="GG112" s="287"/>
      <c r="GH112" s="287"/>
      <c r="GI112" s="287"/>
      <c r="GJ112" s="287"/>
    </row>
    <row r="113" spans="92:192" s="67" customFormat="1">
      <c r="CN113" s="141"/>
      <c r="CO113" s="141"/>
      <c r="CP113" s="141"/>
      <c r="CU113" s="141"/>
      <c r="CV113" s="141"/>
      <c r="CW113" s="141"/>
      <c r="DA113" s="141"/>
      <c r="FJ113" s="430"/>
      <c r="FK113" s="287"/>
      <c r="FL113" s="287"/>
      <c r="FM113" s="287"/>
      <c r="FN113" s="287"/>
      <c r="FO113" s="287"/>
      <c r="FP113" s="287"/>
      <c r="FQ113" s="287"/>
      <c r="FR113" s="287"/>
      <c r="FS113" s="287"/>
      <c r="FT113" s="287"/>
      <c r="FU113" s="287"/>
      <c r="FV113" s="287"/>
      <c r="FW113" s="287"/>
      <c r="FX113" s="287"/>
      <c r="FY113" s="287"/>
      <c r="FZ113" s="287"/>
      <c r="GA113" s="287"/>
      <c r="GB113" s="287"/>
      <c r="GC113" s="287"/>
      <c r="GD113" s="287"/>
      <c r="GE113" s="287"/>
      <c r="GF113" s="287"/>
      <c r="GG113" s="287"/>
      <c r="GH113" s="287"/>
      <c r="GI113" s="287"/>
      <c r="GJ113" s="287"/>
    </row>
    <row r="114" spans="92:192" s="67" customFormat="1">
      <c r="CN114" s="141"/>
      <c r="CO114" s="141"/>
      <c r="CP114" s="141"/>
      <c r="CU114" s="141"/>
      <c r="CV114" s="141"/>
      <c r="CW114" s="141"/>
      <c r="DA114" s="141"/>
      <c r="FJ114" s="430"/>
      <c r="FK114" s="287"/>
      <c r="FL114" s="287"/>
      <c r="FM114" s="287"/>
      <c r="FN114" s="287"/>
      <c r="FO114" s="287"/>
      <c r="FP114" s="287"/>
      <c r="FQ114" s="287"/>
      <c r="FR114" s="287"/>
      <c r="FS114" s="287"/>
      <c r="FT114" s="287"/>
      <c r="FU114" s="287"/>
      <c r="FV114" s="287"/>
      <c r="FW114" s="287"/>
      <c r="FX114" s="287"/>
      <c r="FY114" s="287"/>
      <c r="FZ114" s="287"/>
      <c r="GA114" s="287"/>
      <c r="GB114" s="287"/>
      <c r="GC114" s="287"/>
      <c r="GD114" s="287"/>
      <c r="GE114" s="287"/>
      <c r="GF114" s="287"/>
      <c r="GG114" s="287"/>
      <c r="GH114" s="287"/>
      <c r="GI114" s="287"/>
      <c r="GJ114" s="287"/>
    </row>
    <row r="115" spans="92:192" s="67" customFormat="1">
      <c r="CN115" s="141"/>
      <c r="CO115" s="141"/>
      <c r="CP115" s="141"/>
      <c r="CU115" s="141"/>
      <c r="CV115" s="141"/>
      <c r="CW115" s="141"/>
      <c r="DA115" s="141"/>
      <c r="FJ115" s="430"/>
      <c r="FK115" s="287"/>
      <c r="FL115" s="287"/>
      <c r="FM115" s="287"/>
      <c r="FN115" s="287"/>
      <c r="FO115" s="287"/>
      <c r="FP115" s="287"/>
      <c r="FQ115" s="287"/>
      <c r="FR115" s="287"/>
      <c r="FS115" s="287"/>
      <c r="FT115" s="287"/>
      <c r="FU115" s="287"/>
      <c r="FV115" s="287"/>
      <c r="FW115" s="287"/>
      <c r="FX115" s="287"/>
      <c r="FY115" s="287"/>
      <c r="FZ115" s="287"/>
      <c r="GA115" s="287"/>
      <c r="GB115" s="287"/>
      <c r="GC115" s="287"/>
      <c r="GD115" s="287"/>
      <c r="GE115" s="287"/>
      <c r="GF115" s="287"/>
      <c r="GG115" s="287"/>
      <c r="GH115" s="287"/>
      <c r="GI115" s="287"/>
      <c r="GJ115" s="287"/>
    </row>
    <row r="116" spans="92:192" s="67" customFormat="1">
      <c r="CN116" s="141"/>
      <c r="CO116" s="141"/>
      <c r="CP116" s="141"/>
      <c r="CU116" s="141"/>
      <c r="CV116" s="141"/>
      <c r="CW116" s="141"/>
      <c r="DA116" s="141"/>
      <c r="FJ116" s="430"/>
      <c r="FK116" s="287"/>
      <c r="FL116" s="287"/>
      <c r="FM116" s="287"/>
      <c r="FN116" s="287"/>
      <c r="FO116" s="287"/>
      <c r="FP116" s="287"/>
      <c r="FQ116" s="287"/>
      <c r="FR116" s="287"/>
      <c r="FS116" s="287"/>
      <c r="FT116" s="287"/>
      <c r="FU116" s="287"/>
      <c r="FV116" s="287"/>
      <c r="FW116" s="287"/>
      <c r="FX116" s="287"/>
      <c r="FY116" s="287"/>
      <c r="FZ116" s="287"/>
      <c r="GA116" s="287"/>
      <c r="GB116" s="287"/>
      <c r="GC116" s="287"/>
      <c r="GD116" s="287"/>
      <c r="GE116" s="287"/>
      <c r="GF116" s="287"/>
      <c r="GG116" s="287"/>
      <c r="GH116" s="287"/>
      <c r="GI116" s="287"/>
      <c r="GJ116" s="287"/>
    </row>
    <row r="117" spans="92:192" s="67" customFormat="1">
      <c r="CN117" s="141"/>
      <c r="CO117" s="141"/>
      <c r="CP117" s="141"/>
      <c r="CU117" s="141"/>
      <c r="CV117" s="141"/>
      <c r="CW117" s="141"/>
      <c r="DA117" s="141"/>
      <c r="FJ117" s="430"/>
      <c r="FK117" s="287"/>
      <c r="FL117" s="287"/>
      <c r="FM117" s="287"/>
      <c r="FN117" s="287"/>
      <c r="FO117" s="287"/>
      <c r="FP117" s="287"/>
      <c r="FQ117" s="287"/>
      <c r="FR117" s="287"/>
      <c r="FS117" s="287"/>
      <c r="FT117" s="287"/>
      <c r="FU117" s="287"/>
      <c r="FV117" s="287"/>
      <c r="FW117" s="287"/>
      <c r="FX117" s="287"/>
      <c r="FY117" s="287"/>
      <c r="FZ117" s="287"/>
      <c r="GA117" s="287"/>
      <c r="GB117" s="287"/>
      <c r="GC117" s="287"/>
      <c r="GD117" s="287"/>
      <c r="GE117" s="287"/>
      <c r="GF117" s="287"/>
      <c r="GG117" s="287"/>
      <c r="GH117" s="287"/>
      <c r="GI117" s="287"/>
      <c r="GJ117" s="287"/>
    </row>
    <row r="118" spans="92:192" s="67" customFormat="1">
      <c r="CN118" s="141"/>
      <c r="CO118" s="141"/>
      <c r="CP118" s="141"/>
      <c r="CU118" s="141"/>
      <c r="CV118" s="141"/>
      <c r="CW118" s="141"/>
      <c r="DA118" s="141"/>
      <c r="FJ118" s="430"/>
      <c r="FK118" s="287"/>
      <c r="FL118" s="287"/>
      <c r="FM118" s="287"/>
      <c r="FN118" s="287"/>
      <c r="FO118" s="287"/>
      <c r="FP118" s="287"/>
      <c r="FQ118" s="287"/>
      <c r="FR118" s="287"/>
      <c r="FS118" s="287"/>
      <c r="FT118" s="287"/>
      <c r="FU118" s="287"/>
      <c r="FV118" s="287"/>
      <c r="FW118" s="287"/>
      <c r="FX118" s="287"/>
      <c r="FY118" s="287"/>
      <c r="FZ118" s="287"/>
      <c r="GA118" s="287"/>
      <c r="GB118" s="287"/>
      <c r="GC118" s="287"/>
      <c r="GD118" s="287"/>
      <c r="GE118" s="287"/>
      <c r="GF118" s="287"/>
      <c r="GG118" s="287"/>
      <c r="GH118" s="287"/>
      <c r="GI118" s="287"/>
      <c r="GJ118" s="287"/>
    </row>
    <row r="119" spans="92:192" s="67" customFormat="1">
      <c r="CN119" s="141"/>
      <c r="CO119" s="141"/>
      <c r="CP119" s="141"/>
      <c r="CU119" s="141"/>
      <c r="CV119" s="141"/>
      <c r="CW119" s="141"/>
      <c r="DA119" s="141"/>
      <c r="FJ119" s="430"/>
      <c r="FK119" s="287"/>
      <c r="FL119" s="287"/>
      <c r="FM119" s="287"/>
      <c r="FN119" s="287"/>
      <c r="FO119" s="287"/>
      <c r="FP119" s="287"/>
      <c r="FQ119" s="287"/>
      <c r="FR119" s="287"/>
      <c r="FS119" s="287"/>
      <c r="FT119" s="287"/>
      <c r="FU119" s="287"/>
      <c r="FV119" s="287"/>
      <c r="FW119" s="287"/>
      <c r="FX119" s="287"/>
      <c r="FY119" s="287"/>
      <c r="FZ119" s="287"/>
      <c r="GA119" s="287"/>
      <c r="GB119" s="287"/>
      <c r="GC119" s="287"/>
      <c r="GD119" s="287"/>
      <c r="GE119" s="287"/>
      <c r="GF119" s="287"/>
      <c r="GG119" s="287"/>
      <c r="GH119" s="287"/>
      <c r="GI119" s="287"/>
      <c r="GJ119" s="287"/>
    </row>
    <row r="120" spans="92:192" s="67" customFormat="1">
      <c r="CN120" s="141"/>
      <c r="CO120" s="141"/>
      <c r="CP120" s="141"/>
      <c r="CU120" s="141"/>
      <c r="CV120" s="141"/>
      <c r="CW120" s="141"/>
      <c r="DA120" s="141"/>
      <c r="FJ120" s="430"/>
      <c r="FK120" s="287"/>
      <c r="FL120" s="287"/>
      <c r="FM120" s="287"/>
      <c r="FN120" s="287"/>
      <c r="FO120" s="287"/>
      <c r="FP120" s="287"/>
      <c r="FQ120" s="287"/>
      <c r="FR120" s="287"/>
      <c r="FS120" s="287"/>
      <c r="FT120" s="287"/>
      <c r="FU120" s="287"/>
      <c r="FV120" s="287"/>
      <c r="FW120" s="287"/>
      <c r="FX120" s="287"/>
      <c r="FY120" s="287"/>
      <c r="FZ120" s="287"/>
      <c r="GA120" s="287"/>
      <c r="GB120" s="287"/>
      <c r="GC120" s="287"/>
      <c r="GD120" s="287"/>
      <c r="GE120" s="287"/>
      <c r="GF120" s="287"/>
      <c r="GG120" s="287"/>
      <c r="GH120" s="287"/>
      <c r="GI120" s="287"/>
      <c r="GJ120" s="287"/>
    </row>
    <row r="121" spans="92:192" s="67" customFormat="1">
      <c r="CN121" s="141"/>
      <c r="CO121" s="141"/>
      <c r="CP121" s="141"/>
      <c r="CU121" s="141"/>
      <c r="CV121" s="141"/>
      <c r="CW121" s="141"/>
      <c r="DA121" s="141"/>
      <c r="FJ121" s="430"/>
      <c r="FK121" s="287"/>
      <c r="FL121" s="287"/>
      <c r="FM121" s="287"/>
      <c r="FN121" s="287"/>
      <c r="FO121" s="287"/>
      <c r="FP121" s="287"/>
      <c r="FQ121" s="287"/>
      <c r="FR121" s="287"/>
      <c r="FS121" s="287"/>
      <c r="FT121" s="287"/>
      <c r="FU121" s="287"/>
      <c r="FV121" s="287"/>
      <c r="FW121" s="287"/>
      <c r="FX121" s="287"/>
      <c r="FY121" s="287"/>
      <c r="FZ121" s="287"/>
      <c r="GA121" s="287"/>
      <c r="GB121" s="287"/>
      <c r="GC121" s="287"/>
      <c r="GD121" s="287"/>
      <c r="GE121" s="287"/>
      <c r="GF121" s="287"/>
      <c r="GG121" s="287"/>
      <c r="GH121" s="287"/>
      <c r="GI121" s="287"/>
      <c r="GJ121" s="287"/>
    </row>
    <row r="122" spans="92:192" s="67" customFormat="1">
      <c r="CN122" s="141"/>
      <c r="CO122" s="141"/>
      <c r="CP122" s="141"/>
      <c r="CU122" s="141"/>
      <c r="CV122" s="141"/>
      <c r="CW122" s="141"/>
      <c r="DA122" s="141"/>
      <c r="FJ122" s="430"/>
      <c r="FK122" s="287"/>
      <c r="FL122" s="287"/>
      <c r="FM122" s="287"/>
      <c r="FN122" s="287"/>
      <c r="FO122" s="287"/>
      <c r="FP122" s="287"/>
      <c r="FQ122" s="287"/>
      <c r="FR122" s="287"/>
      <c r="FS122" s="287"/>
      <c r="FT122" s="287"/>
      <c r="FU122" s="287"/>
      <c r="FV122" s="287"/>
      <c r="FW122" s="287"/>
      <c r="FX122" s="287"/>
      <c r="FY122" s="287"/>
      <c r="FZ122" s="287"/>
      <c r="GA122" s="287"/>
      <c r="GB122" s="287"/>
      <c r="GC122" s="287"/>
      <c r="GD122" s="287"/>
      <c r="GE122" s="287"/>
      <c r="GF122" s="287"/>
      <c r="GG122" s="287"/>
      <c r="GH122" s="287"/>
      <c r="GI122" s="287"/>
      <c r="GJ122" s="287"/>
    </row>
    <row r="123" spans="92:192" s="67" customFormat="1">
      <c r="CN123" s="141"/>
      <c r="CO123" s="141"/>
      <c r="CP123" s="141"/>
      <c r="CU123" s="141"/>
      <c r="CV123" s="141"/>
      <c r="CW123" s="141"/>
      <c r="DA123" s="141"/>
      <c r="FJ123" s="430"/>
      <c r="FK123" s="287"/>
      <c r="FL123" s="287"/>
      <c r="FM123" s="287"/>
      <c r="FN123" s="287"/>
      <c r="FO123" s="287"/>
      <c r="FP123" s="287"/>
      <c r="FQ123" s="287"/>
      <c r="FR123" s="287"/>
      <c r="FS123" s="287"/>
      <c r="FT123" s="287"/>
      <c r="FU123" s="287"/>
      <c r="FV123" s="287"/>
      <c r="FW123" s="287"/>
      <c r="FX123" s="287"/>
      <c r="FY123" s="287"/>
      <c r="FZ123" s="287"/>
      <c r="GA123" s="287"/>
      <c r="GB123" s="287"/>
      <c r="GC123" s="287"/>
      <c r="GD123" s="287"/>
      <c r="GE123" s="287"/>
      <c r="GF123" s="287"/>
      <c r="GG123" s="287"/>
      <c r="GH123" s="287"/>
      <c r="GI123" s="287"/>
      <c r="GJ123" s="287"/>
    </row>
    <row r="124" spans="92:192" s="67" customFormat="1">
      <c r="CN124" s="141"/>
      <c r="CO124" s="141"/>
      <c r="CP124" s="141"/>
      <c r="CU124" s="141"/>
      <c r="CV124" s="141"/>
      <c r="CW124" s="141"/>
      <c r="DA124" s="141"/>
      <c r="FJ124" s="430"/>
      <c r="FK124" s="287"/>
      <c r="FL124" s="287"/>
      <c r="FM124" s="287"/>
      <c r="FN124" s="287"/>
      <c r="FO124" s="287"/>
      <c r="FP124" s="287"/>
      <c r="FQ124" s="287"/>
      <c r="FR124" s="287"/>
      <c r="FS124" s="287"/>
      <c r="FT124" s="287"/>
      <c r="FU124" s="287"/>
      <c r="FV124" s="287"/>
      <c r="FW124" s="287"/>
      <c r="FX124" s="287"/>
      <c r="FY124" s="287"/>
      <c r="FZ124" s="287"/>
      <c r="GA124" s="287"/>
      <c r="GB124" s="287"/>
      <c r="GC124" s="287"/>
      <c r="GD124" s="287"/>
      <c r="GE124" s="287"/>
      <c r="GF124" s="287"/>
      <c r="GG124" s="287"/>
      <c r="GH124" s="287"/>
      <c r="GI124" s="287"/>
      <c r="GJ124" s="287"/>
    </row>
    <row r="125" spans="92:192" s="67" customFormat="1">
      <c r="CN125" s="141"/>
      <c r="CO125" s="141"/>
      <c r="CP125" s="141"/>
      <c r="CU125" s="141"/>
      <c r="CV125" s="141"/>
      <c r="CW125" s="141"/>
      <c r="DA125" s="141"/>
      <c r="FJ125" s="430"/>
      <c r="FK125" s="287"/>
      <c r="FL125" s="287"/>
      <c r="FM125" s="287"/>
      <c r="FN125" s="287"/>
      <c r="FO125" s="287"/>
      <c r="FP125" s="287"/>
      <c r="FQ125" s="287"/>
      <c r="FR125" s="287"/>
      <c r="FS125" s="287"/>
      <c r="FT125" s="287"/>
      <c r="FU125" s="287"/>
      <c r="FV125" s="287"/>
      <c r="FW125" s="287"/>
      <c r="FX125" s="287"/>
      <c r="FY125" s="287"/>
      <c r="FZ125" s="287"/>
      <c r="GA125" s="287"/>
      <c r="GB125" s="287"/>
      <c r="GC125" s="287"/>
      <c r="GD125" s="287"/>
      <c r="GE125" s="287"/>
      <c r="GF125" s="287"/>
      <c r="GG125" s="287"/>
      <c r="GH125" s="287"/>
      <c r="GI125" s="287"/>
      <c r="GJ125" s="287"/>
    </row>
    <row r="126" spans="92:192" s="67" customFormat="1">
      <c r="CN126" s="141"/>
      <c r="CO126" s="141"/>
      <c r="CP126" s="141"/>
      <c r="CU126" s="141"/>
      <c r="CV126" s="141"/>
      <c r="CW126" s="141"/>
      <c r="DA126" s="141"/>
      <c r="FJ126" s="430"/>
      <c r="FK126" s="287"/>
      <c r="FL126" s="287"/>
      <c r="FM126" s="287"/>
      <c r="FN126" s="287"/>
      <c r="FO126" s="287"/>
      <c r="FP126" s="287"/>
      <c r="FQ126" s="287"/>
      <c r="FR126" s="287"/>
      <c r="FS126" s="287"/>
      <c r="FT126" s="287"/>
      <c r="FU126" s="287"/>
      <c r="FV126" s="287"/>
      <c r="FW126" s="287"/>
      <c r="FX126" s="287"/>
      <c r="FY126" s="287"/>
      <c r="FZ126" s="287"/>
      <c r="GA126" s="287"/>
      <c r="GB126" s="287"/>
      <c r="GC126" s="287"/>
      <c r="GD126" s="287"/>
      <c r="GE126" s="287"/>
      <c r="GF126" s="287"/>
      <c r="GG126" s="287"/>
      <c r="GH126" s="287"/>
      <c r="GI126" s="287"/>
      <c r="GJ126" s="287"/>
    </row>
    <row r="127" spans="92:192" s="67" customFormat="1">
      <c r="CN127" s="141"/>
      <c r="CO127" s="141"/>
      <c r="CP127" s="141"/>
      <c r="CU127" s="141"/>
      <c r="CV127" s="141"/>
      <c r="CW127" s="141"/>
      <c r="DA127" s="141"/>
      <c r="FJ127" s="430"/>
      <c r="FK127" s="287"/>
      <c r="FL127" s="287"/>
      <c r="FM127" s="287"/>
      <c r="FN127" s="287"/>
      <c r="FO127" s="287"/>
      <c r="FP127" s="287"/>
      <c r="FQ127" s="287"/>
      <c r="FR127" s="287"/>
      <c r="FS127" s="287"/>
      <c r="FT127" s="287"/>
      <c r="FU127" s="287"/>
      <c r="FV127" s="287"/>
      <c r="FW127" s="287"/>
      <c r="FX127" s="287"/>
      <c r="FY127" s="287"/>
      <c r="FZ127" s="287"/>
      <c r="GA127" s="287"/>
      <c r="GB127" s="287"/>
      <c r="GC127" s="287"/>
      <c r="GD127" s="287"/>
      <c r="GE127" s="287"/>
      <c r="GF127" s="287"/>
      <c r="GG127" s="287"/>
      <c r="GH127" s="287"/>
      <c r="GI127" s="287"/>
      <c r="GJ127" s="287"/>
    </row>
    <row r="128" spans="92:192" s="67" customFormat="1">
      <c r="CN128" s="141"/>
      <c r="CO128" s="141"/>
      <c r="CP128" s="141"/>
      <c r="CU128" s="141"/>
      <c r="CV128" s="141"/>
      <c r="CW128" s="141"/>
      <c r="DA128" s="141"/>
      <c r="FJ128" s="430"/>
      <c r="FK128" s="287"/>
      <c r="FL128" s="287"/>
      <c r="FM128" s="287"/>
      <c r="FN128" s="287"/>
      <c r="FO128" s="287"/>
      <c r="FP128" s="287"/>
      <c r="FQ128" s="287"/>
      <c r="FR128" s="287"/>
      <c r="FS128" s="287"/>
      <c r="FT128" s="287"/>
      <c r="FU128" s="287"/>
      <c r="FV128" s="287"/>
      <c r="FW128" s="287"/>
      <c r="FX128" s="287"/>
      <c r="FY128" s="287"/>
      <c r="FZ128" s="287"/>
      <c r="GA128" s="287"/>
      <c r="GB128" s="287"/>
      <c r="GC128" s="287"/>
      <c r="GD128" s="287"/>
      <c r="GE128" s="287"/>
      <c r="GF128" s="287"/>
      <c r="GG128" s="287"/>
      <c r="GH128" s="287"/>
      <c r="GI128" s="287"/>
      <c r="GJ128" s="287"/>
    </row>
    <row r="129" spans="92:192" s="67" customFormat="1">
      <c r="CN129" s="141"/>
      <c r="CO129" s="141"/>
      <c r="CP129" s="141"/>
      <c r="CU129" s="141"/>
      <c r="CV129" s="141"/>
      <c r="CW129" s="141"/>
      <c r="DA129" s="141"/>
      <c r="FJ129" s="430"/>
      <c r="FK129" s="287"/>
      <c r="FL129" s="287"/>
      <c r="FM129" s="287"/>
      <c r="FN129" s="287"/>
      <c r="FO129" s="287"/>
      <c r="FP129" s="287"/>
      <c r="FQ129" s="287"/>
      <c r="FR129" s="287"/>
      <c r="FS129" s="287"/>
      <c r="FT129" s="287"/>
      <c r="FU129" s="287"/>
      <c r="FV129" s="287"/>
      <c r="FW129" s="287"/>
      <c r="FX129" s="287"/>
      <c r="FY129" s="287"/>
      <c r="FZ129" s="287"/>
      <c r="GA129" s="287"/>
      <c r="GB129" s="287"/>
      <c r="GC129" s="287"/>
      <c r="GD129" s="287"/>
      <c r="GE129" s="287"/>
      <c r="GF129" s="287"/>
      <c r="GG129" s="287"/>
      <c r="GH129" s="287"/>
      <c r="GI129" s="287"/>
      <c r="GJ129" s="287"/>
    </row>
    <row r="130" spans="92:192" s="67" customFormat="1">
      <c r="CN130" s="141"/>
      <c r="CO130" s="141"/>
      <c r="CP130" s="141"/>
      <c r="CU130" s="141"/>
      <c r="CV130" s="141"/>
      <c r="CW130" s="141"/>
      <c r="DA130" s="141"/>
      <c r="FJ130" s="430"/>
      <c r="FK130" s="287"/>
      <c r="FL130" s="287"/>
      <c r="FM130" s="287"/>
      <c r="FN130" s="287"/>
      <c r="FO130" s="287"/>
      <c r="FP130" s="287"/>
      <c r="FQ130" s="287"/>
      <c r="FR130" s="287"/>
      <c r="FS130" s="287"/>
      <c r="FT130" s="287"/>
      <c r="FU130" s="287"/>
      <c r="FV130" s="287"/>
      <c r="FW130" s="287"/>
      <c r="FX130" s="287"/>
      <c r="FY130" s="287"/>
      <c r="FZ130" s="287"/>
      <c r="GA130" s="287"/>
      <c r="GB130" s="287"/>
      <c r="GC130" s="287"/>
      <c r="GD130" s="287"/>
      <c r="GE130" s="287"/>
      <c r="GF130" s="287"/>
      <c r="GG130" s="287"/>
      <c r="GH130" s="287"/>
      <c r="GI130" s="287"/>
      <c r="GJ130" s="287"/>
    </row>
    <row r="131" spans="92:192" s="67" customFormat="1">
      <c r="CN131" s="141"/>
      <c r="CO131" s="141"/>
      <c r="CP131" s="141"/>
      <c r="CU131" s="141"/>
      <c r="CV131" s="141"/>
      <c r="CW131" s="141"/>
      <c r="DA131" s="141"/>
      <c r="FJ131" s="430"/>
      <c r="FK131" s="287"/>
      <c r="FL131" s="287"/>
      <c r="FM131" s="287"/>
      <c r="FN131" s="287"/>
      <c r="FO131" s="287"/>
      <c r="FP131" s="287"/>
      <c r="FQ131" s="287"/>
      <c r="FR131" s="287"/>
      <c r="FS131" s="287"/>
      <c r="FT131" s="287"/>
      <c r="FU131" s="287"/>
      <c r="FV131" s="287"/>
      <c r="FW131" s="287"/>
      <c r="FX131" s="287"/>
      <c r="FY131" s="287"/>
      <c r="FZ131" s="287"/>
      <c r="GA131" s="287"/>
      <c r="GB131" s="287"/>
      <c r="GC131" s="287"/>
      <c r="GD131" s="287"/>
      <c r="GE131" s="287"/>
      <c r="GF131" s="287"/>
      <c r="GG131" s="287"/>
      <c r="GH131" s="287"/>
      <c r="GI131" s="287"/>
      <c r="GJ131" s="287"/>
    </row>
    <row r="132" spans="92:192" s="67" customFormat="1">
      <c r="CN132" s="141"/>
      <c r="CO132" s="141"/>
      <c r="CP132" s="141"/>
      <c r="CU132" s="141"/>
      <c r="CV132" s="141"/>
      <c r="CW132" s="141"/>
      <c r="DA132" s="141"/>
      <c r="FJ132" s="430"/>
      <c r="FK132" s="287"/>
      <c r="FL132" s="287"/>
      <c r="FM132" s="287"/>
      <c r="FN132" s="287"/>
      <c r="FO132" s="287"/>
      <c r="FP132" s="287"/>
      <c r="FQ132" s="287"/>
      <c r="FR132" s="287"/>
      <c r="FS132" s="287"/>
      <c r="FT132" s="287"/>
      <c r="FU132" s="287"/>
      <c r="FV132" s="287"/>
      <c r="FW132" s="287"/>
      <c r="FX132" s="287"/>
      <c r="FY132" s="287"/>
      <c r="FZ132" s="287"/>
      <c r="GA132" s="287"/>
      <c r="GB132" s="287"/>
      <c r="GC132" s="287"/>
      <c r="GD132" s="287"/>
      <c r="GE132" s="287"/>
      <c r="GF132" s="287"/>
      <c r="GG132" s="287"/>
      <c r="GH132" s="287"/>
      <c r="GI132" s="287"/>
      <c r="GJ132" s="287"/>
    </row>
    <row r="133" spans="92:192" s="67" customFormat="1">
      <c r="CN133" s="141"/>
      <c r="CO133" s="141"/>
      <c r="CP133" s="141"/>
      <c r="CU133" s="141"/>
      <c r="CV133" s="141"/>
      <c r="CW133" s="141"/>
      <c r="DA133" s="141"/>
      <c r="FJ133" s="430"/>
      <c r="FK133" s="287"/>
      <c r="FL133" s="287"/>
      <c r="FM133" s="287"/>
      <c r="FN133" s="287"/>
      <c r="FO133" s="287"/>
      <c r="FP133" s="287"/>
      <c r="FQ133" s="287"/>
      <c r="FR133" s="287"/>
      <c r="FS133" s="287"/>
      <c r="FT133" s="287"/>
      <c r="FU133" s="287"/>
      <c r="FV133" s="287"/>
      <c r="FW133" s="287"/>
      <c r="FX133" s="287"/>
      <c r="FY133" s="287"/>
      <c r="FZ133" s="287"/>
      <c r="GA133" s="287"/>
      <c r="GB133" s="287"/>
      <c r="GC133" s="287"/>
      <c r="GD133" s="287"/>
      <c r="GE133" s="287"/>
      <c r="GF133" s="287"/>
      <c r="GG133" s="287"/>
      <c r="GH133" s="287"/>
      <c r="GI133" s="287"/>
      <c r="GJ133" s="287"/>
    </row>
    <row r="134" spans="92:192" s="67" customFormat="1">
      <c r="CN134" s="141"/>
      <c r="CO134" s="141"/>
      <c r="CP134" s="141"/>
      <c r="CU134" s="141"/>
      <c r="CV134" s="141"/>
      <c r="CW134" s="141"/>
      <c r="DA134" s="141"/>
      <c r="FJ134" s="430"/>
      <c r="FK134" s="287"/>
      <c r="FL134" s="287"/>
      <c r="FM134" s="287"/>
      <c r="FN134" s="287"/>
      <c r="FO134" s="287"/>
      <c r="FP134" s="287"/>
      <c r="FQ134" s="287"/>
      <c r="FR134" s="287"/>
      <c r="FS134" s="287"/>
      <c r="FT134" s="287"/>
      <c r="FU134" s="287"/>
      <c r="FV134" s="287"/>
      <c r="FW134" s="287"/>
      <c r="FX134" s="287"/>
      <c r="FY134" s="287"/>
      <c r="FZ134" s="287"/>
      <c r="GA134" s="287"/>
      <c r="GB134" s="287"/>
      <c r="GC134" s="287"/>
      <c r="GD134" s="287"/>
      <c r="GE134" s="287"/>
      <c r="GF134" s="287"/>
      <c r="GG134" s="287"/>
      <c r="GH134" s="287"/>
      <c r="GI134" s="287"/>
      <c r="GJ134" s="287"/>
    </row>
    <row r="135" spans="92:192" s="67" customFormat="1">
      <c r="CN135" s="141"/>
      <c r="CO135" s="141"/>
      <c r="CP135" s="141"/>
      <c r="CU135" s="141"/>
      <c r="CV135" s="141"/>
      <c r="CW135" s="141"/>
      <c r="DA135" s="141"/>
      <c r="FJ135" s="430"/>
      <c r="FK135" s="287"/>
      <c r="FL135" s="287"/>
      <c r="FM135" s="287"/>
      <c r="FN135" s="287"/>
      <c r="FO135" s="287"/>
      <c r="FP135" s="287"/>
      <c r="FQ135" s="287"/>
      <c r="FR135" s="287"/>
      <c r="FS135" s="287"/>
      <c r="FT135" s="287"/>
      <c r="FU135" s="287"/>
      <c r="FV135" s="287"/>
      <c r="FW135" s="287"/>
      <c r="FX135" s="287"/>
      <c r="FY135" s="287"/>
      <c r="FZ135" s="287"/>
      <c r="GA135" s="287"/>
      <c r="GB135" s="287"/>
      <c r="GC135" s="287"/>
      <c r="GD135" s="287"/>
      <c r="GE135" s="287"/>
      <c r="GF135" s="287"/>
      <c r="GG135" s="287"/>
      <c r="GH135" s="287"/>
      <c r="GI135" s="287"/>
      <c r="GJ135" s="287"/>
    </row>
    <row r="136" spans="92:192" s="67" customFormat="1">
      <c r="CN136" s="141"/>
      <c r="CO136" s="141"/>
      <c r="CP136" s="141"/>
      <c r="CU136" s="141"/>
      <c r="CV136" s="141"/>
      <c r="CW136" s="141"/>
      <c r="DA136" s="141"/>
      <c r="FJ136" s="430"/>
      <c r="FK136" s="287"/>
      <c r="FL136" s="287"/>
      <c r="FM136" s="287"/>
      <c r="FN136" s="287"/>
      <c r="FO136" s="287"/>
      <c r="FP136" s="287"/>
      <c r="FQ136" s="287"/>
      <c r="FR136" s="287"/>
      <c r="FS136" s="287"/>
      <c r="FT136" s="287"/>
      <c r="FU136" s="287"/>
      <c r="FV136" s="287"/>
      <c r="FW136" s="287"/>
      <c r="FX136" s="287"/>
      <c r="FY136" s="287"/>
      <c r="FZ136" s="287"/>
      <c r="GA136" s="287"/>
      <c r="GB136" s="287"/>
      <c r="GC136" s="287"/>
      <c r="GD136" s="287"/>
      <c r="GE136" s="287"/>
      <c r="GF136" s="287"/>
      <c r="GG136" s="287"/>
      <c r="GH136" s="287"/>
      <c r="GI136" s="287"/>
      <c r="GJ136" s="287"/>
    </row>
    <row r="137" spans="92:192" s="67" customFormat="1">
      <c r="CN137" s="141"/>
      <c r="CO137" s="141"/>
      <c r="CP137" s="141"/>
      <c r="CU137" s="141"/>
      <c r="CV137" s="141"/>
      <c r="CW137" s="141"/>
      <c r="DA137" s="141"/>
      <c r="FJ137" s="430"/>
      <c r="FK137" s="287"/>
      <c r="FL137" s="287"/>
      <c r="FM137" s="287"/>
      <c r="FN137" s="287"/>
      <c r="FO137" s="287"/>
      <c r="FP137" s="287"/>
      <c r="FQ137" s="287"/>
      <c r="FR137" s="287"/>
      <c r="FS137" s="287"/>
      <c r="FT137" s="287"/>
      <c r="FU137" s="287"/>
      <c r="FV137" s="287"/>
      <c r="FW137" s="287"/>
      <c r="FX137" s="287"/>
      <c r="FY137" s="287"/>
      <c r="FZ137" s="287"/>
      <c r="GA137" s="287"/>
      <c r="GB137" s="287"/>
      <c r="GC137" s="287"/>
      <c r="GD137" s="287"/>
      <c r="GE137" s="287"/>
      <c r="GF137" s="287"/>
      <c r="GG137" s="287"/>
      <c r="GH137" s="287"/>
      <c r="GI137" s="287"/>
      <c r="GJ137" s="287"/>
    </row>
    <row r="138" spans="92:192" s="67" customFormat="1">
      <c r="CN138" s="141"/>
      <c r="CO138" s="141"/>
      <c r="CP138" s="141"/>
      <c r="CU138" s="141"/>
      <c r="CV138" s="141"/>
      <c r="CW138" s="141"/>
      <c r="DA138" s="141"/>
      <c r="FJ138" s="430"/>
      <c r="FK138" s="287"/>
      <c r="FL138" s="287"/>
      <c r="FM138" s="287"/>
      <c r="FN138" s="287"/>
      <c r="FO138" s="287"/>
      <c r="FP138" s="287"/>
      <c r="FQ138" s="287"/>
      <c r="FR138" s="287"/>
      <c r="FS138" s="287"/>
      <c r="FT138" s="287"/>
      <c r="FU138" s="287"/>
      <c r="FV138" s="287"/>
      <c r="FW138" s="287"/>
      <c r="FX138" s="287"/>
      <c r="FY138" s="287"/>
      <c r="FZ138" s="287"/>
      <c r="GA138" s="287"/>
      <c r="GB138" s="287"/>
      <c r="GC138" s="287"/>
      <c r="GD138" s="287"/>
      <c r="GE138" s="287"/>
      <c r="GF138" s="287"/>
      <c r="GG138" s="287"/>
      <c r="GH138" s="287"/>
      <c r="GI138" s="287"/>
      <c r="GJ138" s="287"/>
    </row>
    <row r="139" spans="92:192" s="67" customFormat="1">
      <c r="CN139" s="141"/>
      <c r="CO139" s="141"/>
      <c r="CP139" s="141"/>
      <c r="CU139" s="141"/>
      <c r="CV139" s="141"/>
      <c r="CW139" s="141"/>
      <c r="DA139" s="141"/>
      <c r="FJ139" s="430"/>
      <c r="FK139" s="287"/>
      <c r="FL139" s="287"/>
      <c r="FM139" s="287"/>
      <c r="FN139" s="287"/>
      <c r="FO139" s="287"/>
      <c r="FP139" s="287"/>
      <c r="FQ139" s="287"/>
      <c r="FR139" s="287"/>
      <c r="FS139" s="287"/>
      <c r="FT139" s="287"/>
      <c r="FU139" s="287"/>
      <c r="FV139" s="287"/>
      <c r="FW139" s="287"/>
      <c r="FX139" s="287"/>
      <c r="FY139" s="287"/>
      <c r="FZ139" s="287"/>
      <c r="GA139" s="287"/>
      <c r="GB139" s="287"/>
      <c r="GC139" s="287"/>
      <c r="GD139" s="287"/>
      <c r="GE139" s="287"/>
      <c r="GF139" s="287"/>
      <c r="GG139" s="287"/>
      <c r="GH139" s="287"/>
      <c r="GI139" s="287"/>
      <c r="GJ139" s="287"/>
    </row>
    <row r="140" spans="92:192" s="67" customFormat="1">
      <c r="CN140" s="141"/>
      <c r="CO140" s="141"/>
      <c r="CP140" s="141"/>
      <c r="CU140" s="141"/>
      <c r="CV140" s="141"/>
      <c r="CW140" s="141"/>
      <c r="DA140" s="141"/>
      <c r="FJ140" s="430"/>
      <c r="FK140" s="287"/>
      <c r="FL140" s="287"/>
      <c r="FM140" s="287"/>
      <c r="FN140" s="287"/>
      <c r="FO140" s="287"/>
      <c r="FP140" s="287"/>
      <c r="FQ140" s="287"/>
      <c r="FR140" s="287"/>
      <c r="FS140" s="287"/>
      <c r="FT140" s="287"/>
      <c r="FU140" s="287"/>
      <c r="FV140" s="287"/>
      <c r="FW140" s="287"/>
      <c r="FX140" s="287"/>
      <c r="FY140" s="287"/>
      <c r="FZ140" s="287"/>
      <c r="GA140" s="287"/>
      <c r="GB140" s="287"/>
      <c r="GC140" s="287"/>
      <c r="GD140" s="287"/>
      <c r="GE140" s="287"/>
      <c r="GF140" s="287"/>
      <c r="GG140" s="287"/>
      <c r="GH140" s="287"/>
      <c r="GI140" s="287"/>
      <c r="GJ140" s="287"/>
    </row>
    <row r="141" spans="92:192" s="67" customFormat="1">
      <c r="CN141" s="141"/>
      <c r="CO141" s="141"/>
      <c r="CP141" s="141"/>
      <c r="CU141" s="141"/>
      <c r="CV141" s="141"/>
      <c r="CW141" s="141"/>
      <c r="DA141" s="141"/>
      <c r="FJ141" s="430"/>
      <c r="FK141" s="287"/>
      <c r="FL141" s="287"/>
      <c r="FM141" s="287"/>
      <c r="FN141" s="287"/>
      <c r="FO141" s="287"/>
      <c r="FP141" s="287"/>
      <c r="FQ141" s="287"/>
      <c r="FR141" s="287"/>
      <c r="FS141" s="287"/>
      <c r="FT141" s="287"/>
      <c r="FU141" s="287"/>
      <c r="FV141" s="287"/>
      <c r="FW141" s="287"/>
      <c r="FX141" s="287"/>
      <c r="FY141" s="287"/>
      <c r="FZ141" s="287"/>
      <c r="GA141" s="287"/>
      <c r="GB141" s="287"/>
      <c r="GC141" s="287"/>
      <c r="GD141" s="287"/>
      <c r="GE141" s="287"/>
      <c r="GF141" s="287"/>
      <c r="GG141" s="287"/>
      <c r="GH141" s="287"/>
      <c r="GI141" s="287"/>
      <c r="GJ141" s="287"/>
    </row>
    <row r="142" spans="92:192" s="67" customFormat="1">
      <c r="CN142" s="141"/>
      <c r="CO142" s="141"/>
      <c r="CP142" s="141"/>
      <c r="CU142" s="141"/>
      <c r="CV142" s="141"/>
      <c r="CW142" s="141"/>
      <c r="DA142" s="141"/>
      <c r="FJ142" s="430"/>
      <c r="FK142" s="287"/>
      <c r="FL142" s="287"/>
      <c r="FM142" s="287"/>
      <c r="FN142" s="287"/>
      <c r="FO142" s="287"/>
      <c r="FP142" s="287"/>
      <c r="FQ142" s="287"/>
      <c r="FR142" s="287"/>
      <c r="FS142" s="287"/>
      <c r="FT142" s="287"/>
      <c r="FU142" s="287"/>
      <c r="FV142" s="287"/>
      <c r="FW142" s="287"/>
      <c r="FX142" s="287"/>
      <c r="FY142" s="287"/>
      <c r="FZ142" s="287"/>
      <c r="GA142" s="287"/>
      <c r="GB142" s="287"/>
      <c r="GC142" s="287"/>
      <c r="GD142" s="287"/>
      <c r="GE142" s="287"/>
      <c r="GF142" s="287"/>
      <c r="GG142" s="287"/>
      <c r="GH142" s="287"/>
      <c r="GI142" s="287"/>
      <c r="GJ142" s="287"/>
    </row>
    <row r="143" spans="92:192" s="67" customFormat="1">
      <c r="CN143" s="141"/>
      <c r="CO143" s="141"/>
      <c r="CP143" s="141"/>
      <c r="CU143" s="141"/>
      <c r="CV143" s="141"/>
      <c r="CW143" s="141"/>
      <c r="DA143" s="141"/>
      <c r="FJ143" s="430"/>
      <c r="FK143" s="287"/>
      <c r="FL143" s="287"/>
      <c r="FM143" s="287"/>
      <c r="FN143" s="287"/>
      <c r="FO143" s="287"/>
      <c r="FP143" s="287"/>
      <c r="FQ143" s="287"/>
      <c r="FR143" s="287"/>
      <c r="FS143" s="287"/>
      <c r="FT143" s="287"/>
      <c r="FU143" s="287"/>
      <c r="FV143" s="287"/>
      <c r="FW143" s="287"/>
      <c r="FX143" s="287"/>
      <c r="FY143" s="287"/>
      <c r="FZ143" s="287"/>
      <c r="GA143" s="287"/>
      <c r="GB143" s="287"/>
      <c r="GC143" s="287"/>
      <c r="GD143" s="287"/>
      <c r="GE143" s="287"/>
      <c r="GF143" s="287"/>
      <c r="GG143" s="287"/>
      <c r="GH143" s="287"/>
      <c r="GI143" s="287"/>
      <c r="GJ143" s="287"/>
    </row>
    <row r="144" spans="92:192" s="67" customFormat="1">
      <c r="CN144" s="141"/>
      <c r="CO144" s="141"/>
      <c r="CP144" s="141"/>
      <c r="CU144" s="141"/>
      <c r="CV144" s="141"/>
      <c r="CW144" s="141"/>
      <c r="DA144" s="141"/>
      <c r="FJ144" s="430"/>
      <c r="FK144" s="287"/>
      <c r="FL144" s="287"/>
      <c r="FM144" s="287"/>
      <c r="FN144" s="287"/>
      <c r="FO144" s="287"/>
      <c r="FP144" s="287"/>
      <c r="FQ144" s="287"/>
      <c r="FR144" s="287"/>
      <c r="FS144" s="287"/>
      <c r="FT144" s="287"/>
      <c r="FU144" s="287"/>
      <c r="FV144" s="287"/>
      <c r="FW144" s="287"/>
      <c r="FX144" s="287"/>
      <c r="FY144" s="287"/>
      <c r="FZ144" s="287"/>
      <c r="GA144" s="287"/>
      <c r="GB144" s="287"/>
      <c r="GC144" s="287"/>
      <c r="GD144" s="287"/>
      <c r="GE144" s="287"/>
      <c r="GF144" s="287"/>
      <c r="GG144" s="287"/>
      <c r="GH144" s="287"/>
      <c r="GI144" s="287"/>
      <c r="GJ144" s="287"/>
    </row>
    <row r="145" spans="92:192" s="67" customFormat="1">
      <c r="CN145" s="141"/>
      <c r="CO145" s="141"/>
      <c r="CP145" s="141"/>
      <c r="CU145" s="141"/>
      <c r="CV145" s="141"/>
      <c r="CW145" s="141"/>
      <c r="DA145" s="141"/>
      <c r="FJ145" s="430"/>
      <c r="FK145" s="287"/>
      <c r="FL145" s="287"/>
      <c r="FM145" s="287"/>
      <c r="FN145" s="287"/>
      <c r="FO145" s="287"/>
      <c r="FP145" s="287"/>
      <c r="FQ145" s="287"/>
      <c r="FR145" s="287"/>
      <c r="FS145" s="287"/>
      <c r="FT145" s="287"/>
      <c r="FU145" s="287"/>
      <c r="FV145" s="287"/>
      <c r="FW145" s="287"/>
      <c r="FX145" s="287"/>
      <c r="FY145" s="287"/>
      <c r="FZ145" s="287"/>
      <c r="GA145" s="287"/>
      <c r="GB145" s="287"/>
      <c r="GC145" s="287"/>
      <c r="GD145" s="287"/>
      <c r="GE145" s="287"/>
      <c r="GF145" s="287"/>
      <c r="GG145" s="287"/>
      <c r="GH145" s="287"/>
      <c r="GI145" s="287"/>
      <c r="GJ145" s="287"/>
    </row>
    <row r="146" spans="92:192" s="67" customFormat="1">
      <c r="CN146" s="141"/>
      <c r="CO146" s="141"/>
      <c r="CP146" s="141"/>
      <c r="CU146" s="141"/>
      <c r="CV146" s="141"/>
      <c r="CW146" s="141"/>
      <c r="DA146" s="141"/>
      <c r="FJ146" s="430"/>
      <c r="FK146" s="287"/>
      <c r="FL146" s="287"/>
      <c r="FM146" s="287"/>
      <c r="FN146" s="287"/>
      <c r="FO146" s="287"/>
      <c r="FP146" s="287"/>
      <c r="FQ146" s="287"/>
      <c r="FR146" s="287"/>
      <c r="FS146" s="287"/>
      <c r="FT146" s="287"/>
      <c r="FU146" s="287"/>
      <c r="FV146" s="287"/>
      <c r="FW146" s="287"/>
      <c r="FX146" s="287"/>
      <c r="FY146" s="287"/>
      <c r="FZ146" s="287"/>
      <c r="GA146" s="287"/>
      <c r="GB146" s="287"/>
      <c r="GC146" s="287"/>
      <c r="GD146" s="287"/>
      <c r="GE146" s="287"/>
      <c r="GF146" s="287"/>
      <c r="GG146" s="287"/>
      <c r="GH146" s="287"/>
      <c r="GI146" s="287"/>
      <c r="GJ146" s="287"/>
    </row>
    <row r="147" spans="92:192" s="67" customFormat="1">
      <c r="CN147" s="141"/>
      <c r="CO147" s="141"/>
      <c r="CP147" s="141"/>
      <c r="CU147" s="141"/>
      <c r="CV147" s="141"/>
      <c r="CW147" s="141"/>
      <c r="DA147" s="141"/>
      <c r="FJ147" s="430"/>
      <c r="FK147" s="287"/>
      <c r="FL147" s="287"/>
      <c r="FM147" s="287"/>
      <c r="FN147" s="287"/>
      <c r="FO147" s="287"/>
      <c r="FP147" s="287"/>
      <c r="FQ147" s="287"/>
      <c r="FR147" s="287"/>
      <c r="FS147" s="287"/>
      <c r="FT147" s="287"/>
      <c r="FU147" s="287"/>
      <c r="FV147" s="287"/>
      <c r="FW147" s="287"/>
      <c r="FX147" s="287"/>
      <c r="FY147" s="287"/>
      <c r="FZ147" s="287"/>
      <c r="GA147" s="287"/>
      <c r="GB147" s="287"/>
      <c r="GC147" s="287"/>
      <c r="GD147" s="287"/>
      <c r="GE147" s="287"/>
      <c r="GF147" s="287"/>
      <c r="GG147" s="287"/>
      <c r="GH147" s="287"/>
      <c r="GI147" s="287"/>
      <c r="GJ147" s="287"/>
    </row>
    <row r="148" spans="92:192" s="67" customFormat="1">
      <c r="CN148" s="141"/>
      <c r="CO148" s="141"/>
      <c r="CP148" s="141"/>
      <c r="CU148" s="141"/>
      <c r="CV148" s="141"/>
      <c r="CW148" s="141"/>
      <c r="DA148" s="141"/>
      <c r="FJ148" s="430"/>
      <c r="FK148" s="287"/>
      <c r="FL148" s="287"/>
      <c r="FM148" s="287"/>
      <c r="FN148" s="287"/>
      <c r="FO148" s="287"/>
      <c r="FP148" s="287"/>
      <c r="FQ148" s="287"/>
      <c r="FR148" s="287"/>
      <c r="FS148" s="287"/>
      <c r="FT148" s="287"/>
      <c r="FU148" s="287"/>
      <c r="FV148" s="287"/>
      <c r="FW148" s="287"/>
      <c r="FX148" s="287"/>
      <c r="FY148" s="287"/>
      <c r="FZ148" s="287"/>
      <c r="GA148" s="287"/>
      <c r="GB148" s="287"/>
      <c r="GC148" s="287"/>
      <c r="GD148" s="287"/>
      <c r="GE148" s="287"/>
      <c r="GF148" s="287"/>
      <c r="GG148" s="287"/>
      <c r="GH148" s="287"/>
      <c r="GI148" s="287"/>
      <c r="GJ148" s="287"/>
    </row>
    <row r="149" spans="92:192" s="67" customFormat="1">
      <c r="CN149" s="141"/>
      <c r="CO149" s="141"/>
      <c r="CP149" s="141"/>
      <c r="CU149" s="141"/>
      <c r="CV149" s="141"/>
      <c r="CW149" s="141"/>
      <c r="DA149" s="141"/>
      <c r="FJ149" s="430"/>
      <c r="FK149" s="287"/>
      <c r="FL149" s="287"/>
      <c r="FM149" s="287"/>
      <c r="FN149" s="287"/>
      <c r="FO149" s="287"/>
      <c r="FP149" s="287"/>
      <c r="FQ149" s="287"/>
      <c r="FR149" s="287"/>
      <c r="FS149" s="287"/>
      <c r="FT149" s="287"/>
      <c r="FU149" s="287"/>
      <c r="FV149" s="287"/>
      <c r="FW149" s="287"/>
      <c r="FX149" s="287"/>
      <c r="FY149" s="287"/>
      <c r="FZ149" s="287"/>
      <c r="GA149" s="287"/>
      <c r="GB149" s="287"/>
      <c r="GC149" s="287"/>
      <c r="GD149" s="287"/>
      <c r="GE149" s="287"/>
      <c r="GF149" s="287"/>
      <c r="GG149" s="287"/>
      <c r="GH149" s="287"/>
      <c r="GI149" s="287"/>
      <c r="GJ149" s="287"/>
    </row>
    <row r="150" spans="92:192" s="67" customFormat="1">
      <c r="CN150" s="141"/>
      <c r="CO150" s="141"/>
      <c r="CP150" s="141"/>
      <c r="CU150" s="141"/>
      <c r="CV150" s="141"/>
      <c r="CW150" s="141"/>
      <c r="DA150" s="141"/>
      <c r="FJ150" s="430"/>
      <c r="FK150" s="287"/>
      <c r="FL150" s="287"/>
      <c r="FM150" s="287"/>
      <c r="FN150" s="287"/>
      <c r="FO150" s="287"/>
      <c r="FP150" s="287"/>
      <c r="FQ150" s="287"/>
      <c r="FR150" s="287"/>
      <c r="FS150" s="287"/>
      <c r="FT150" s="287"/>
      <c r="FU150" s="287"/>
      <c r="FV150" s="287"/>
      <c r="FW150" s="287"/>
      <c r="FX150" s="287"/>
      <c r="FY150" s="287"/>
      <c r="FZ150" s="287"/>
      <c r="GA150" s="287"/>
      <c r="GB150" s="287"/>
      <c r="GC150" s="287"/>
      <c r="GD150" s="287"/>
      <c r="GE150" s="287"/>
      <c r="GF150" s="287"/>
      <c r="GG150" s="287"/>
      <c r="GH150" s="287"/>
      <c r="GI150" s="287"/>
      <c r="GJ150" s="287"/>
    </row>
    <row r="151" spans="92:192" s="67" customFormat="1">
      <c r="CN151" s="141"/>
      <c r="CO151" s="141"/>
      <c r="CP151" s="141"/>
      <c r="CU151" s="141"/>
      <c r="CV151" s="141"/>
      <c r="CW151" s="141"/>
      <c r="DA151" s="141"/>
      <c r="FJ151" s="430"/>
      <c r="FK151" s="287"/>
      <c r="FL151" s="287"/>
      <c r="FM151" s="287"/>
      <c r="FN151" s="287"/>
      <c r="FO151" s="287"/>
      <c r="FP151" s="287"/>
      <c r="FQ151" s="287"/>
      <c r="FR151" s="287"/>
      <c r="FS151" s="287"/>
      <c r="FT151" s="287"/>
      <c r="FU151" s="287"/>
      <c r="FV151" s="287"/>
      <c r="FW151" s="287"/>
      <c r="FX151" s="287"/>
      <c r="FY151" s="287"/>
      <c r="FZ151" s="287"/>
      <c r="GA151" s="287"/>
      <c r="GB151" s="287"/>
      <c r="GC151" s="287"/>
      <c r="GD151" s="287"/>
      <c r="GE151" s="287"/>
      <c r="GF151" s="287"/>
      <c r="GG151" s="287"/>
      <c r="GH151" s="287"/>
      <c r="GI151" s="287"/>
      <c r="GJ151" s="287"/>
    </row>
  </sheetData>
  <mergeCells count="82">
    <mergeCell ref="FP6:FR6"/>
    <mergeCell ref="FJ5:FR5"/>
    <mergeCell ref="A40:FR40"/>
    <mergeCell ref="A41:FO41"/>
    <mergeCell ref="FG6:FI6"/>
    <mergeCell ref="EX5:FI5"/>
    <mergeCell ref="EX6:EZ6"/>
    <mergeCell ref="FD6:FF6"/>
    <mergeCell ref="FA6:FC6"/>
    <mergeCell ref="EU6:EW6"/>
    <mergeCell ref="EO6:EQ6"/>
    <mergeCell ref="BX6:BZ6"/>
    <mergeCell ref="DH6:DJ6"/>
    <mergeCell ref="DE6:DG6"/>
    <mergeCell ref="BO6:BQ6"/>
    <mergeCell ref="BL6:BN6"/>
    <mergeCell ref="A48:EK48"/>
    <mergeCell ref="CG6:CI6"/>
    <mergeCell ref="DT5:EE5"/>
    <mergeCell ref="BX5:CI5"/>
    <mergeCell ref="CV5:DG5"/>
    <mergeCell ref="DT6:DV6"/>
    <mergeCell ref="DZ6:EB6"/>
    <mergeCell ref="DW6:DY6"/>
    <mergeCell ref="DN6:DP6"/>
    <mergeCell ref="AN6:AP6"/>
    <mergeCell ref="CY6:DA6"/>
    <mergeCell ref="CA6:CC6"/>
    <mergeCell ref="EF6:EH6"/>
    <mergeCell ref="AZ6:BB6"/>
    <mergeCell ref="A44:EN44"/>
    <mergeCell ref="A45:EI45"/>
    <mergeCell ref="C5:C7"/>
    <mergeCell ref="EL6:EN6"/>
    <mergeCell ref="P5:AA5"/>
    <mergeCell ref="DQ6:DS6"/>
    <mergeCell ref="DH5:DS5"/>
    <mergeCell ref="DK6:DM6"/>
    <mergeCell ref="CP6:CR6"/>
    <mergeCell ref="S6:U6"/>
    <mergeCell ref="CM6:CO6"/>
    <mergeCell ref="EF5:EK5"/>
    <mergeCell ref="CJ5:CU5"/>
    <mergeCell ref="DB6:DD6"/>
    <mergeCell ref="CV6:CX6"/>
    <mergeCell ref="D6:F6"/>
    <mergeCell ref="AW6:AY6"/>
    <mergeCell ref="AB6:AD6"/>
    <mergeCell ref="A98:BL98"/>
    <mergeCell ref="BR6:BT6"/>
    <mergeCell ref="M6:O6"/>
    <mergeCell ref="G6:I6"/>
    <mergeCell ref="V6:X6"/>
    <mergeCell ref="Y6:AA6"/>
    <mergeCell ref="AH6:AJ6"/>
    <mergeCell ref="A5:A7"/>
    <mergeCell ref="B5:B7"/>
    <mergeCell ref="D5:O5"/>
    <mergeCell ref="AB5:AM5"/>
    <mergeCell ref="P6:R6"/>
    <mergeCell ref="BL5:BW5"/>
    <mergeCell ref="AN5:AY5"/>
    <mergeCell ref="J6:L6"/>
    <mergeCell ref="A50:EK50"/>
    <mergeCell ref="AE6:AG6"/>
    <mergeCell ref="CS6:CU6"/>
    <mergeCell ref="FM6:FO6"/>
    <mergeCell ref="CJ6:CL6"/>
    <mergeCell ref="FJ6:FL6"/>
    <mergeCell ref="ER6:ET6"/>
    <mergeCell ref="BC6:BE6"/>
    <mergeCell ref="BI6:BK6"/>
    <mergeCell ref="BU6:BW6"/>
    <mergeCell ref="CD6:CF6"/>
    <mergeCell ref="EI6:EK6"/>
    <mergeCell ref="BF6:BH6"/>
    <mergeCell ref="EL5:EW5"/>
    <mergeCell ref="AQ6:AS6"/>
    <mergeCell ref="AT6:AV6"/>
    <mergeCell ref="AZ5:BK5"/>
    <mergeCell ref="AK6:AM6"/>
    <mergeCell ref="EC6:EE6"/>
  </mergeCells>
  <hyperlinks>
    <hyperlink ref="A1" location="'1'!A1" display="до змісту"/>
  </hyperlinks>
  <printOptions horizontalCentered="1"/>
  <pageMargins left="0.11811023622047245" right="0.11811023622047245" top="0.15748031496062992" bottom="0.15748031496062992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5</vt:i4>
      </vt:variant>
    </vt:vector>
  </HeadingPairs>
  <TitlesOfParts>
    <vt:vector size="9" baseType="lpstr">
      <vt:lpstr>1</vt:lpstr>
      <vt:lpstr>1.1 </vt:lpstr>
      <vt:lpstr>1.2 </vt:lpstr>
      <vt:lpstr>1.3</vt:lpstr>
      <vt:lpstr>'1.3'!Заголовки_для_друку</vt:lpstr>
      <vt:lpstr>'1'!Область_друку</vt:lpstr>
      <vt:lpstr>'1.1 '!Область_друку</vt:lpstr>
      <vt:lpstr>'1.2 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Предко Олена Борисівна</cp:lastModifiedBy>
  <cp:lastPrinted>2025-12-24T13:05:36Z</cp:lastPrinted>
  <dcterms:created xsi:type="dcterms:W3CDTF">2016-06-02T08:47:25Z</dcterms:created>
  <dcterms:modified xsi:type="dcterms:W3CDTF">2025-12-29T09:08:24Z</dcterms:modified>
</cp:coreProperties>
</file>